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24" activeTab="0"/>
  </bookViews>
  <sheets>
    <sheet name="Úvod" sheetId="1" r:id="rId1"/>
    <sheet name="Definice funkce" sheetId="2" r:id="rId2"/>
    <sheet name="Grafy lin. funkcí" sheetId="3" r:id="rId3"/>
    <sheet name="Přímá úměrnost" sheetId="4" r:id="rId4"/>
    <sheet name="Grafy pro k&gt;1" sheetId="5" r:id="rId5"/>
    <sheet name="Grafy pro k&lt;1" sheetId="6" r:id="rId6"/>
    <sheet name="Význam konstant k, q" sheetId="7" r:id="rId7"/>
    <sheet name="Grafy q" sheetId="8" r:id="rId8"/>
    <sheet name="Grafy k(1)" sheetId="9" r:id="rId9"/>
    <sheet name="Grafy k(2)" sheetId="10" r:id="rId10"/>
    <sheet name="Minitest" sheetId="11" r:id="rId11"/>
    <sheet name="servis" sheetId="12" state="hidden" r:id="rId12"/>
  </sheets>
  <definedNames/>
  <calcPr fullCalcOnLoad="1"/>
</workbook>
</file>

<file path=xl/sharedStrings.xml><?xml version="1.0" encoding="utf-8"?>
<sst xmlns="http://schemas.openxmlformats.org/spreadsheetml/2006/main" count="194" uniqueCount="136">
  <si>
    <t>x</t>
  </si>
  <si>
    <t>y = 0,25x</t>
  </si>
  <si>
    <t>y = 0,5x</t>
  </si>
  <si>
    <t>y = x</t>
  </si>
  <si>
    <t>y = 2x</t>
  </si>
  <si>
    <t>y = 4x</t>
  </si>
  <si>
    <t>y = -0,5x</t>
  </si>
  <si>
    <t>y = -0,25x</t>
  </si>
  <si>
    <t>y = -x</t>
  </si>
  <si>
    <t>y = -2x</t>
  </si>
  <si>
    <t>y = -4x</t>
  </si>
  <si>
    <t>y = kx</t>
  </si>
  <si>
    <t>y =  kx</t>
  </si>
  <si>
    <t>Lineární funkce y = kx + q</t>
  </si>
  <si>
    <t>Lineární funkce</t>
  </si>
  <si>
    <t xml:space="preserve">je dána vzorcem </t>
  </si>
  <si>
    <t>y = kx + q</t>
  </si>
  <si>
    <t>definiční obor tvoří všechna reálná čisla.</t>
  </si>
  <si>
    <t>Grafem lineární funkce je přímka</t>
  </si>
  <si>
    <t>kde k a q jsou libovolná reálná čísla,</t>
  </si>
  <si>
    <t>Poznámka: Protože grafem lineární funkce je přímka, stačí k jeho sestrojení pouze dva body.</t>
  </si>
  <si>
    <t>Obsah:</t>
  </si>
  <si>
    <t>1)</t>
  </si>
  <si>
    <t>2)</t>
  </si>
  <si>
    <t>3)</t>
  </si>
  <si>
    <t>Význam konstant k a q</t>
  </si>
  <si>
    <t>Přímá úměrnost a její grafy</t>
  </si>
  <si>
    <t>Definice lineární funkce</t>
  </si>
  <si>
    <t>zpět na úvod</t>
  </si>
  <si>
    <t>jsou libovolná reálná čísla,</t>
  </si>
  <si>
    <t>k, q</t>
  </si>
  <si>
    <t>definiční obor</t>
  </si>
  <si>
    <t>tvoří všechna reálná čisla.</t>
  </si>
  <si>
    <t>Příklady lineárních funkcí:</t>
  </si>
  <si>
    <t>y = 3x - 1, y = 0,5x + 3, y = -x, y = 2</t>
  </si>
  <si>
    <t>Grafem lineární funkce je přímka.</t>
  </si>
  <si>
    <t>y = 0,5x + 3</t>
  </si>
  <si>
    <t>y = 2</t>
  </si>
  <si>
    <t xml:space="preserve">Zadej </t>
  </si>
  <si>
    <t>Tabulky těchto funkcí:</t>
  </si>
  <si>
    <t>V posledním řádku tabulky si funkci y = kx +q zvolením konstan q a k a zadej sám:</t>
  </si>
  <si>
    <t xml:space="preserve">Grafy funkcí </t>
  </si>
  <si>
    <t xml:space="preserve">k =  </t>
  </si>
  <si>
    <t xml:space="preserve">q =  </t>
  </si>
  <si>
    <t>Přímá úměrnost  y = kx</t>
  </si>
  <si>
    <t xml:space="preserve">je zvláštním případem lineární funkce y = kx + q pro </t>
  </si>
  <si>
    <t>q = 0</t>
  </si>
  <si>
    <t xml:space="preserve">Grafem </t>
  </si>
  <si>
    <t xml:space="preserve">přímé úměrnosti je </t>
  </si>
  <si>
    <t>počátkem soustavy souřadnic.</t>
  </si>
  <si>
    <t xml:space="preserve">přímka </t>
  </si>
  <si>
    <t xml:space="preserve">procházející </t>
  </si>
  <si>
    <t>Průběhy funkcí y = kx</t>
  </si>
  <si>
    <t>y = 0,25x, y = 0,5x, y = x, y = 2x, y = 4x</t>
  </si>
  <si>
    <t>V posledním řádku tabulky si funkci y = kx zvolením konstanty k a zadej sám:</t>
  </si>
  <si>
    <t xml:space="preserve">Příklady přímých úměrností: </t>
  </si>
  <si>
    <t>Průběhy funkcí jsou v listu "Grafy pro k&gt;1"</t>
  </si>
  <si>
    <t xml:space="preserve">a) je-li k &gt; 0 </t>
  </si>
  <si>
    <t>b) je-li k &lt; 0</t>
  </si>
  <si>
    <t>Průběhy funkcí jsou v listu "Grafy pro k&lt;1"</t>
  </si>
  <si>
    <t>y = -0,25x, y = -0,5x, y = -x, y = -2x, y = -4x</t>
  </si>
  <si>
    <t>Poznámka: Sleduj v grafech funkcí, jak se mění sklon grafu s velikostí konstanty k</t>
  </si>
  <si>
    <t>Průběh této funkce si vyzkoušej sám dosazením nuly za konstantu k.</t>
  </si>
  <si>
    <t>c) je-li k = 0</t>
  </si>
  <si>
    <t>Význam konstant k, q v lineární funkci y = kx + q</t>
  </si>
  <si>
    <t>1) Význam konstanty q</t>
  </si>
  <si>
    <t>Grafem každé lineární funkce je přímka, která protíná osu y v bodě o souřadnicích [0,q].</t>
  </si>
  <si>
    <t>Poznámka: V rovnici přímé úměrnosti y = kx je q = 0, a proto grafem každé přímé úměrnosti je</t>
  </si>
  <si>
    <t>přímka, která protíná osu y v bodě o souřadnicích [0,0], tj. v počátku.</t>
  </si>
  <si>
    <t>Příklady lin. funkcí:</t>
  </si>
  <si>
    <t>Pro každou lineární funkci y = kx + q platí:</t>
  </si>
  <si>
    <t>a) je-li k&gt;0, funkce je rostoucí</t>
  </si>
  <si>
    <t>b) je-li k=0, funkce je konstantní</t>
  </si>
  <si>
    <t>c) je-li k&lt;0, funkce je klesající</t>
  </si>
  <si>
    <t>např.: y = 2x - 1, y = 0,5x + 2</t>
  </si>
  <si>
    <t>např.: y = -x + 1, y = -0,5x - 1</t>
  </si>
  <si>
    <t>např.: y = -2,5; y = 4</t>
  </si>
  <si>
    <t>y = 3x - 1</t>
  </si>
  <si>
    <t>2) Významy konstanty k</t>
  </si>
  <si>
    <t>y = 2x - 1</t>
  </si>
  <si>
    <t>y = 0,5x + 2</t>
  </si>
  <si>
    <t>y = -2,5</t>
  </si>
  <si>
    <t>y = 4</t>
  </si>
  <si>
    <t>y = -x + 1</t>
  </si>
  <si>
    <t>y = -0,5x - 1</t>
  </si>
  <si>
    <t>A)</t>
  </si>
  <si>
    <t>B)</t>
  </si>
  <si>
    <t xml:space="preserve">Mají-li dvě lineární funkce </t>
  </si>
  <si>
    <t xml:space="preserve">shodnou konstantu k, </t>
  </si>
  <si>
    <t xml:space="preserve">potom jsou jejich grafy </t>
  </si>
  <si>
    <t>rovnoběžné přímky,</t>
  </si>
  <si>
    <t>C)</t>
  </si>
  <si>
    <t>shodnou konstantu q a u konstanty k se liší pouze ve znaménku</t>
  </si>
  <si>
    <t>(absolutní hodnota k je shodná)</t>
  </si>
  <si>
    <t xml:space="preserve">potom jsou grafy těchto funkcí </t>
  </si>
  <si>
    <t>osově souměrné podle osy y</t>
  </si>
  <si>
    <t>např.: y = 2x + 1, y = -2x + 1</t>
  </si>
  <si>
    <t>y = 3x + 2</t>
  </si>
  <si>
    <t>y = 2x + 1</t>
  </si>
  <si>
    <t>y = -2x + 1</t>
  </si>
  <si>
    <t>např.: y = 3x + 2, y = 3x - 1</t>
  </si>
  <si>
    <t>uvedených v tabulce jsou zobrazeny v následujícím listě "Grafy lin. funkcí"</t>
  </si>
  <si>
    <t>uvedených v tabulce jsou zobrazeny v listě "Grafy k(1)".</t>
  </si>
  <si>
    <t>uvedených v tabulce jsou zobrazeny v listě "Grafy k(2)".</t>
  </si>
  <si>
    <t>uvedených v tabulce jsou zobrazeny v následujícím listě "Grafy q".</t>
  </si>
  <si>
    <t>Minitest  z lineárních funkcí</t>
  </si>
  <si>
    <t>Které rovnice jsou rovnicemi lineárních funkcí?</t>
  </si>
  <si>
    <t>Která funkce jsou klesající?</t>
  </si>
  <si>
    <t>Která funkce má graf rovnoběžný s grafem funkce y = 4x - 1?</t>
  </si>
  <si>
    <t>Graf které funkce svírá s kladnou poloosou x největší úhel?</t>
  </si>
  <si>
    <t>Která funkce má graf osově souměrný s grafem funkce y = -3x + 3?</t>
  </si>
  <si>
    <t>Servisní tabulka</t>
  </si>
  <si>
    <t>otázka</t>
  </si>
  <si>
    <t>odpověď</t>
  </si>
  <si>
    <t>počet bodů</t>
  </si>
  <si>
    <t>y = 2xx + 1</t>
  </si>
  <si>
    <t>y = 1 - 2x</t>
  </si>
  <si>
    <t>y = -3</t>
  </si>
  <si>
    <t>č. 1</t>
  </si>
  <si>
    <t>č. 2</t>
  </si>
  <si>
    <t>y = x - 1</t>
  </si>
  <si>
    <t>y = 1</t>
  </si>
  <si>
    <t>y = -1</t>
  </si>
  <si>
    <t>y = -x - 1</t>
  </si>
  <si>
    <t>y = x + 1</t>
  </si>
  <si>
    <t>č. 3</t>
  </si>
  <si>
    <t>č. 4</t>
  </si>
  <si>
    <t>č. 5</t>
  </si>
  <si>
    <t>Celkem</t>
  </si>
  <si>
    <t>Celkem bodů</t>
  </si>
  <si>
    <t>Vyhodnotit minitest?</t>
  </si>
  <si>
    <t>Vyhodnocení</t>
  </si>
  <si>
    <t>celkem za otázku</t>
  </si>
  <si>
    <t>body:</t>
  </si>
  <si>
    <t>4)</t>
  </si>
  <si>
    <t>Minitest na závěr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</si>
</sst>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5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60"/>
      <name val="Arial CE"/>
      <family val="2"/>
    </font>
    <font>
      <b/>
      <sz val="10"/>
      <color indexed="51"/>
      <name val="Arial CE"/>
      <family val="2"/>
    </font>
    <font>
      <b/>
      <sz val="10"/>
      <color indexed="18"/>
      <name val="Arial CE"/>
      <family val="2"/>
    </font>
    <font>
      <b/>
      <sz val="10"/>
      <color indexed="14"/>
      <name val="Arial CE"/>
      <family val="2"/>
    </font>
    <font>
      <b/>
      <sz val="10"/>
      <color indexed="15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10"/>
      <color indexed="14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0"/>
      <color indexed="51"/>
      <name val="Arial"/>
      <family val="2"/>
    </font>
    <font>
      <sz val="10"/>
      <color indexed="14"/>
      <name val="Arial CE"/>
      <family val="2"/>
    </font>
    <font>
      <sz val="10"/>
      <color indexed="18"/>
      <name val="Arial CE"/>
      <family val="2"/>
    </font>
    <font>
      <sz val="10"/>
      <color indexed="60"/>
      <name val="Arial CE"/>
      <family val="2"/>
    </font>
    <font>
      <b/>
      <sz val="9.6"/>
      <color indexed="14"/>
      <name val="Arial"/>
      <family val="2"/>
    </font>
    <font>
      <b/>
      <sz val="9.6"/>
      <color indexed="60"/>
      <name val="Arial"/>
      <family val="2"/>
    </font>
    <font>
      <sz val="10"/>
      <color indexed="9"/>
      <name val="Arial CE"/>
      <family val="2"/>
    </font>
    <font>
      <b/>
      <sz val="13"/>
      <color indexed="9"/>
      <name val="Arial CE"/>
      <family val="2"/>
    </font>
    <font>
      <b/>
      <sz val="14"/>
      <color indexed="9"/>
      <name val="Arial CE"/>
      <family val="2"/>
    </font>
    <font>
      <sz val="8"/>
      <name val="Tahoma"/>
      <family val="2"/>
    </font>
    <font>
      <b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21" fillId="2" borderId="0" xfId="18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0" fontId="15" fillId="2" borderId="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2" xfId="0" applyFont="1" applyFill="1" applyBorder="1" applyAlignment="1">
      <alignment horizontal="left" indent="1"/>
    </xf>
    <xf numFmtId="0" fontId="11" fillId="2" borderId="3" xfId="0" applyFont="1" applyFill="1" applyBorder="1" applyAlignment="1">
      <alignment horizontal="left" indent="1"/>
    </xf>
    <xf numFmtId="0" fontId="11" fillId="2" borderId="4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17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32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13" fillId="2" borderId="7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35" fillId="2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5" fillId="4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/>
    </xf>
    <xf numFmtId="0" fontId="35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1" fillId="5" borderId="0" xfId="0" applyFont="1" applyFill="1" applyAlignment="1">
      <alignment/>
    </xf>
    <xf numFmtId="0" fontId="0" fillId="0" borderId="0" xfId="0" applyFill="1" applyAlignment="1">
      <alignment/>
    </xf>
    <xf numFmtId="0" fontId="21" fillId="2" borderId="0" xfId="18" applyFill="1" applyAlignment="1">
      <alignment horizontal="left"/>
    </xf>
    <xf numFmtId="0" fontId="21" fillId="2" borderId="0" xfId="18" applyFill="1" applyAlignment="1" applyProtection="1">
      <alignment horizontal="left"/>
      <protection locked="0"/>
    </xf>
    <xf numFmtId="0" fontId="37" fillId="4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5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36" fillId="4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9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b val="0"/>
        <i val="0"/>
      </font>
      <border/>
    </dxf>
    <dxf>
      <font>
        <b/>
        <i val="0"/>
        <strike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035"/>
          <c:w val="0.623"/>
          <c:h val="0.97525"/>
        </c:manualLayout>
      </c:layout>
      <c:scatterChart>
        <c:scatterStyle val="line"/>
        <c:varyColors val="0"/>
        <c:ser>
          <c:idx val="0"/>
          <c:order val="0"/>
          <c:tx>
            <c:strRef>
              <c:f>'Definice funkce'!$B$16</c:f>
              <c:strCache>
                <c:ptCount val="1"/>
                <c:pt idx="0">
                  <c:v>y = 3x - 1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'Definice funkce'!$C$15:$M$15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'Definice funkce'!$C$16:$M$16</c:f>
              <c:numCache>
                <c:ptCount val="11"/>
                <c:pt idx="0">
                  <c:v>-16</c:v>
                </c:pt>
                <c:pt idx="1">
                  <c:v>-13</c:v>
                </c:pt>
                <c:pt idx="2">
                  <c:v>-10</c:v>
                </c:pt>
                <c:pt idx="3">
                  <c:v>-7</c:v>
                </c:pt>
                <c:pt idx="4">
                  <c:v>-4</c:v>
                </c:pt>
                <c:pt idx="5">
                  <c:v>-1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'Definice funkce'!$B$17</c:f>
              <c:strCache>
                <c:ptCount val="1"/>
                <c:pt idx="0">
                  <c:v>y = 0,5x + 3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'Definice funkce'!$C$15:$M$15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'Definice funkce'!$C$17:$M$17</c:f>
              <c:num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'Definice funkce'!$B$18</c:f>
              <c:strCache>
                <c:ptCount val="1"/>
                <c:pt idx="0">
                  <c:v>y = -x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'Definice funkce'!$C$15:$M$15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'Definice funkce'!$C$18:$M$18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-5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'Definice funkce'!$B$19</c:f>
              <c:strCache>
                <c:ptCount val="1"/>
                <c:pt idx="0">
                  <c:v>y =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'Definice funkce'!$C$15:$M$15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'Definice funkce'!$C$19:$M$19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'Definice funkce'!$B$20</c:f>
              <c:strCache>
                <c:ptCount val="1"/>
                <c:pt idx="0">
                  <c:v>y = kx + 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'Definice funkce'!$C$15:$M$15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'Definice funkce'!$C$20:$M$20</c:f>
              <c:numCach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1"/>
        </c:ser>
        <c:axId val="38056456"/>
        <c:axId val="3726249"/>
      </c:scatterChart>
      <c:valAx>
        <c:axId val="38056456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726249"/>
        <c:crosses val="autoZero"/>
        <c:crossBetween val="midCat"/>
        <c:dispUnits/>
        <c:majorUnit val="0.5"/>
        <c:minorUnit val="0.1"/>
      </c:valAx>
      <c:valAx>
        <c:axId val="3726249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8056456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035"/>
          <c:w val="0.623"/>
          <c:h val="0.97525"/>
        </c:manualLayout>
      </c:layout>
      <c:scatterChart>
        <c:scatterStyle val="line"/>
        <c:varyColors val="0"/>
        <c:ser>
          <c:idx val="0"/>
          <c:order val="0"/>
          <c:tx>
            <c:strRef>
              <c:f>'Přímá úměrnost'!$B$19</c:f>
              <c:strCache>
                <c:ptCount val="1"/>
                <c:pt idx="0">
                  <c:v>y = 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úměrnost'!$C$19:$M$19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'Přímá úměrnost'!$B$20</c:f>
              <c:strCache>
                <c:ptCount val="1"/>
                <c:pt idx="0">
                  <c:v>y = 2x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úměrnost'!$C$20:$M$20</c:f>
              <c:numCach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'Přímá úměrnost'!$B$18</c:f>
              <c:strCache>
                <c:ptCount val="1"/>
                <c:pt idx="0">
                  <c:v>y = 0,5x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úměrnost'!$C$18:$M$18</c:f>
              <c:numCach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'Přímá úměrnost'!$B$21</c:f>
              <c:strCache>
                <c:ptCount val="1"/>
                <c:pt idx="0">
                  <c:v>y = 4x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úměrnost'!$C$21:$M$21</c:f>
              <c:numCache>
                <c:ptCount val="11"/>
                <c:pt idx="0">
                  <c:v>-20</c:v>
                </c:pt>
                <c:pt idx="1">
                  <c:v>-16</c:v>
                </c:pt>
                <c:pt idx="2">
                  <c:v>-12</c:v>
                </c:pt>
                <c:pt idx="3">
                  <c:v>-8</c:v>
                </c:pt>
                <c:pt idx="4">
                  <c:v>-4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'Přímá úměrnost'!$B$22</c:f>
              <c:strCache>
                <c:ptCount val="1"/>
                <c:pt idx="0">
                  <c:v>y = kx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úměrnost'!$C$22:$M$22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-10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'Přímá úměrnost'!$B$17</c:f>
              <c:strCache>
                <c:ptCount val="1"/>
                <c:pt idx="0">
                  <c:v>y = 0,25x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úměrnost'!$C$16:$M$16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úměrnost'!$C$17:$M$17</c:f>
              <c:numCache>
                <c:ptCount val="11"/>
                <c:pt idx="0">
                  <c:v>-1.25</c:v>
                </c:pt>
                <c:pt idx="1">
                  <c:v>-1</c:v>
                </c:pt>
                <c:pt idx="2">
                  <c:v>-0.75</c:v>
                </c:pt>
                <c:pt idx="3">
                  <c:v>-0.5</c:v>
                </c:pt>
                <c:pt idx="4">
                  <c:v>-0.25</c:v>
                </c:pt>
                <c:pt idx="5">
                  <c:v>0</c:v>
                </c:pt>
                <c:pt idx="6">
                  <c:v>0.25</c:v>
                </c:pt>
                <c:pt idx="7">
                  <c:v>0.5</c:v>
                </c:pt>
                <c:pt idx="8">
                  <c:v>0.75</c:v>
                </c:pt>
                <c:pt idx="9">
                  <c:v>1</c:v>
                </c:pt>
                <c:pt idx="10">
                  <c:v>1.25</c:v>
                </c:pt>
              </c:numCache>
            </c:numRef>
          </c:yVal>
          <c:smooth val="0"/>
        </c:ser>
        <c:axId val="63273470"/>
        <c:axId val="65159575"/>
      </c:scatterChart>
      <c:valAx>
        <c:axId val="63273470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5159575"/>
        <c:crosses val="autoZero"/>
        <c:crossBetween val="midCat"/>
        <c:dispUnits/>
        <c:majorUnit val="0.5"/>
        <c:minorUnit val="0.1"/>
      </c:valAx>
      <c:valAx>
        <c:axId val="65159575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3273470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0525"/>
          <c:w val="0.623"/>
          <c:h val="0.97525"/>
        </c:manualLayout>
      </c:layout>
      <c:scatterChart>
        <c:scatterStyle val="line"/>
        <c:varyColors val="0"/>
        <c:ser>
          <c:idx val="1"/>
          <c:order val="0"/>
          <c:tx>
            <c:strRef>
              <c:f>'Přímá úměrnost'!$B$35</c:f>
              <c:strCache>
                <c:ptCount val="1"/>
                <c:pt idx="0">
                  <c:v>y = -0,25x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úměrnost'!$C$35:$M$35</c:f>
              <c:numCache>
                <c:ptCount val="11"/>
                <c:pt idx="0">
                  <c:v>1.25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5">
                  <c:v>0</c:v>
                </c:pt>
                <c:pt idx="6">
                  <c:v>-0.25</c:v>
                </c:pt>
                <c:pt idx="7">
                  <c:v>-0.5</c:v>
                </c:pt>
                <c:pt idx="8">
                  <c:v>-0.75</c:v>
                </c:pt>
                <c:pt idx="9">
                  <c:v>-1</c:v>
                </c:pt>
                <c:pt idx="10">
                  <c:v>-1.25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'Přímá úměrnost'!$B$36</c:f>
              <c:strCache>
                <c:ptCount val="1"/>
                <c:pt idx="0">
                  <c:v>y = -0,5x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úměrnost'!$C$36:$M$36</c:f>
              <c:numCache>
                <c:ptCount val="11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-0.5</c:v>
                </c:pt>
                <c:pt idx="7">
                  <c:v>-1</c:v>
                </c:pt>
                <c:pt idx="8">
                  <c:v>-1.5</c:v>
                </c:pt>
                <c:pt idx="9">
                  <c:v>-2</c:v>
                </c:pt>
                <c:pt idx="10">
                  <c:v>-2.5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'Přímá úměrnost'!$B$37</c:f>
              <c:strCache>
                <c:ptCount val="1"/>
                <c:pt idx="0">
                  <c:v>y = -x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úměrnost'!$C$37:$M$37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-5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'Přímá úměrnost'!$B$38</c:f>
              <c:strCache>
                <c:ptCount val="1"/>
                <c:pt idx="0">
                  <c:v>y = -2x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úměrnost'!$C$38:$M$38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-10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'Přímá úměrnost'!$B$39</c:f>
              <c:strCache>
                <c:ptCount val="1"/>
                <c:pt idx="0">
                  <c:v>y = -4x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úměrnost'!$C$39:$M$39</c:f>
              <c:numCache>
                <c:ptCount val="11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-4</c:v>
                </c:pt>
                <c:pt idx="7">
                  <c:v>-8</c:v>
                </c:pt>
                <c:pt idx="8">
                  <c:v>-12</c:v>
                </c:pt>
                <c:pt idx="9">
                  <c:v>-16</c:v>
                </c:pt>
                <c:pt idx="10">
                  <c:v>-20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'Přímá úměrnost'!$B$40</c:f>
              <c:strCache>
                <c:ptCount val="1"/>
                <c:pt idx="0">
                  <c:v>y =  kx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'Přímá úměrnost'!$C$34:$M$34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'Přímá úměrnost'!$C$40:$M$40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0905412"/>
        <c:axId val="27374101"/>
      </c:scatterChart>
      <c:valAx>
        <c:axId val="30905412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7374101"/>
        <c:crosses val="autoZero"/>
        <c:crossBetween val="midCat"/>
        <c:dispUnits/>
        <c:majorUnit val="0.5"/>
        <c:minorUnit val="0.1"/>
      </c:valAx>
      <c:valAx>
        <c:axId val="27374101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0905412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035"/>
          <c:w val="0.623"/>
          <c:h val="0.97525"/>
        </c:manualLayout>
      </c:layout>
      <c:scatterChart>
        <c:scatterStyle val="line"/>
        <c:varyColors val="0"/>
        <c:ser>
          <c:idx val="0"/>
          <c:order val="0"/>
          <c:tx>
            <c:strRef>
              <c:f>'Význam konstant k, q'!$B$16</c:f>
              <c:strCache>
                <c:ptCount val="1"/>
                <c:pt idx="0">
                  <c:v>y = 3x - 1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q'!$C$16:$M$16</c:f>
              <c:numCache>
                <c:ptCount val="11"/>
                <c:pt idx="0">
                  <c:v>-16</c:v>
                </c:pt>
                <c:pt idx="1">
                  <c:v>-13</c:v>
                </c:pt>
                <c:pt idx="2">
                  <c:v>-10</c:v>
                </c:pt>
                <c:pt idx="3">
                  <c:v>-7</c:v>
                </c:pt>
                <c:pt idx="4">
                  <c:v>-4</c:v>
                </c:pt>
                <c:pt idx="5">
                  <c:v>-1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'Význam konstant k, q'!$B$17</c:f>
              <c:strCache>
                <c:ptCount val="1"/>
                <c:pt idx="0">
                  <c:v>y = 0,5x + 3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q'!$C$17:$M$17</c:f>
              <c:num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'Význam konstant k, q'!$B$18</c:f>
              <c:strCache>
                <c:ptCount val="1"/>
                <c:pt idx="0">
                  <c:v>y = -x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q'!$C$18:$M$18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-5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'Význam konstant k, q'!$B$19</c:f>
              <c:strCache>
                <c:ptCount val="1"/>
                <c:pt idx="0">
                  <c:v>y =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q'!$C$19:$M$19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'Význam konstant k, q'!$B$20</c:f>
              <c:strCache>
                <c:ptCount val="1"/>
                <c:pt idx="0">
                  <c:v>y = kx + 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q'!$C$15:$M$15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q'!$C$20:$M$20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axId val="41541210"/>
        <c:axId val="54200483"/>
      </c:scatterChart>
      <c:valAx>
        <c:axId val="41541210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200483"/>
        <c:crosses val="autoZero"/>
        <c:crossBetween val="midCat"/>
        <c:dispUnits/>
        <c:majorUnit val="0.5"/>
        <c:minorUnit val="0.1"/>
      </c:valAx>
      <c:valAx>
        <c:axId val="54200483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1541210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035"/>
          <c:w val="0.623"/>
          <c:h val="0.97525"/>
        </c:manualLayout>
      </c:layout>
      <c:scatterChart>
        <c:scatterStyle val="line"/>
        <c:varyColors val="0"/>
        <c:ser>
          <c:idx val="0"/>
          <c:order val="0"/>
          <c:tx>
            <c:strRef>
              <c:f>'Význam konstant k, q'!$B$40</c:f>
              <c:strCache>
                <c:ptCount val="1"/>
                <c:pt idx="0">
                  <c:v>y = 2x - 1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q'!$C$40:$M$40</c:f>
              <c:numCache>
                <c:ptCount val="11"/>
                <c:pt idx="0">
                  <c:v>-11</c:v>
                </c:pt>
                <c:pt idx="1">
                  <c:v>-9</c:v>
                </c:pt>
                <c:pt idx="2">
                  <c:v>-7</c:v>
                </c:pt>
                <c:pt idx="3">
                  <c:v>-5</c:v>
                </c:pt>
                <c:pt idx="4">
                  <c:v>-3</c:v>
                </c:pt>
                <c:pt idx="5">
                  <c:v>-1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'Význam konstant k, q'!$B$41</c:f>
              <c:strCache>
                <c:ptCount val="1"/>
                <c:pt idx="0">
                  <c:v>y = 0,5x + 2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q'!$C$41:$M$41</c:f>
              <c:numCache>
                <c:ptCount val="11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'Význam konstant k, q'!$B$42</c:f>
              <c:strCache>
                <c:ptCount val="1"/>
                <c:pt idx="0">
                  <c:v>y = -2,5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q'!$C$42:$M$42</c:f>
              <c:numCach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'Význam konstant k, q'!$B$43</c:f>
              <c:strCache>
                <c:ptCount val="1"/>
                <c:pt idx="0">
                  <c:v>y = 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q'!$C$43:$M$43</c:f>
              <c:numCach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'Význam konstant k, q'!$B$44</c:f>
              <c:strCache>
                <c:ptCount val="1"/>
                <c:pt idx="0">
                  <c:v>y = -x + 1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q'!$C$44:$M$44</c:f>
              <c:numCache>
                <c:ptCount val="11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'Význam konstant k, q'!$B$45</c:f>
              <c:strCache>
                <c:ptCount val="1"/>
                <c:pt idx="0">
                  <c:v>y = -0,5x - 1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q'!$C$45:$M$45</c:f>
              <c:numCache>
                <c:ptCount val="11"/>
                <c:pt idx="0">
                  <c:v>1.5</c:v>
                </c:pt>
                <c:pt idx="1">
                  <c:v>1</c:v>
                </c:pt>
                <c:pt idx="2">
                  <c:v>0.5</c:v>
                </c:pt>
                <c:pt idx="3">
                  <c:v>0</c:v>
                </c:pt>
                <c:pt idx="4">
                  <c:v>-0.5</c:v>
                </c:pt>
                <c:pt idx="5">
                  <c:v>-1</c:v>
                </c:pt>
                <c:pt idx="6">
                  <c:v>-1.5</c:v>
                </c:pt>
                <c:pt idx="7">
                  <c:v>-2</c:v>
                </c:pt>
                <c:pt idx="8">
                  <c:v>-2.5</c:v>
                </c:pt>
                <c:pt idx="9">
                  <c:v>-3</c:v>
                </c:pt>
                <c:pt idx="10">
                  <c:v>-3.5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'Význam konstant k, q'!$B$46</c:f>
              <c:strCache>
                <c:ptCount val="1"/>
                <c:pt idx="0">
                  <c:v>y = kx + 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q'!$C$39:$M$39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q'!$C$46:$M$46</c:f>
              <c:numCache>
                <c:ptCount val="11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-3</c:v>
                </c:pt>
                <c:pt idx="7">
                  <c:v>-5</c:v>
                </c:pt>
                <c:pt idx="8">
                  <c:v>-7</c:v>
                </c:pt>
                <c:pt idx="9">
                  <c:v>-9</c:v>
                </c:pt>
                <c:pt idx="10">
                  <c:v>-11</c:v>
                </c:pt>
              </c:numCache>
            </c:numRef>
          </c:yVal>
          <c:smooth val="1"/>
        </c:ser>
        <c:axId val="54053312"/>
        <c:axId val="46253249"/>
      </c:scatterChart>
      <c:valAx>
        <c:axId val="54053312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253249"/>
        <c:crosses val="autoZero"/>
        <c:crossBetween val="midCat"/>
        <c:dispUnits/>
        <c:majorUnit val="0.5"/>
        <c:minorUnit val="0.1"/>
      </c:valAx>
      <c:valAx>
        <c:axId val="46253249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053312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035"/>
          <c:w val="0.623"/>
          <c:h val="0.97525"/>
        </c:manualLayout>
      </c:layout>
      <c:scatterChart>
        <c:scatterStyle val="line"/>
        <c:varyColors val="0"/>
        <c:ser>
          <c:idx val="0"/>
          <c:order val="0"/>
          <c:tx>
            <c:strRef>
              <c:f>'Význam konstant k, q'!$B$67</c:f>
              <c:strCache>
                <c:ptCount val="1"/>
                <c:pt idx="0">
                  <c:v>y = 3x + 2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q'!$C$66:$M$66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q'!$C$67:$M$67</c:f>
              <c:numCache>
                <c:ptCount val="11"/>
                <c:pt idx="0">
                  <c:v>-13</c:v>
                </c:pt>
                <c:pt idx="1">
                  <c:v>-10</c:v>
                </c:pt>
                <c:pt idx="2">
                  <c:v>-7</c:v>
                </c:pt>
                <c:pt idx="3">
                  <c:v>-4</c:v>
                </c:pt>
                <c:pt idx="4">
                  <c:v>-1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'Význam konstant k, q'!$B$68</c:f>
              <c:strCache>
                <c:ptCount val="1"/>
                <c:pt idx="0">
                  <c:v>y = 3x - 1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q'!$C$66:$M$66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q'!$C$68:$M$68</c:f>
              <c:numCache>
                <c:ptCount val="11"/>
                <c:pt idx="0">
                  <c:v>-16</c:v>
                </c:pt>
                <c:pt idx="1">
                  <c:v>-13</c:v>
                </c:pt>
                <c:pt idx="2">
                  <c:v>-10</c:v>
                </c:pt>
                <c:pt idx="3">
                  <c:v>-7</c:v>
                </c:pt>
                <c:pt idx="4">
                  <c:v>-4</c:v>
                </c:pt>
                <c:pt idx="5">
                  <c:v>-1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'Význam konstant k, q'!$B$69</c:f>
              <c:strCache>
                <c:ptCount val="1"/>
                <c:pt idx="0">
                  <c:v>y = 2x + 1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q'!$C$66:$M$66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q'!$C$69:$M$69</c:f>
              <c:numCache>
                <c:ptCount val="11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'Význam konstant k, q'!$B$70</c:f>
              <c:strCache>
                <c:ptCount val="1"/>
                <c:pt idx="0">
                  <c:v>y = -2x + 1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q'!$C$66:$M$66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q'!$C$70:$M$70</c:f>
              <c:numCache>
                <c:ptCount val="11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-1</c:v>
                </c:pt>
                <c:pt idx="7">
                  <c:v>-3</c:v>
                </c:pt>
                <c:pt idx="8">
                  <c:v>-5</c:v>
                </c:pt>
                <c:pt idx="9">
                  <c:v>-7</c:v>
                </c:pt>
                <c:pt idx="10">
                  <c:v>-9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'Význam konstant k, q'!$B$71</c:f>
              <c:strCache>
                <c:ptCount val="1"/>
                <c:pt idx="0">
                  <c:v>y = kx + 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'Význam konstant k, q'!$C$66:$M$66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'Význam konstant k, q'!$C$71:$M$71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axId val="35503094"/>
        <c:axId val="2615791"/>
      </c:scatterChart>
      <c:valAx>
        <c:axId val="35503094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15791"/>
        <c:crosses val="autoZero"/>
        <c:crossBetween val="midCat"/>
        <c:dispUnits/>
        <c:majorUnit val="0.5"/>
        <c:minorUnit val="0.1"/>
      </c:valAx>
      <c:valAx>
        <c:axId val="2615791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5503094"/>
        <c:crossesAt val="0"/>
        <c:crossBetween val="midCat"/>
        <c:dispUnits/>
        <c:majorUnit val="0.5"/>
        <c:minorUnit val="0.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" verticalDpi="12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" verticalDpi="12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" verticalDpi="12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" verticalDpi="12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" verticalDpi="12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0.68375</cdr:x>
      <cdr:y>0.26275</cdr:y>
    </cdr:from>
    <cdr:to>
      <cdr:x>0.72175</cdr:x>
      <cdr:y>0.29475</cdr:y>
    </cdr:to>
    <cdr:sp>
      <cdr:nvSpPr>
        <cdr:cNvPr id="1" name="AutoShape 3"/>
        <cdr:cNvSpPr>
          <a:spLocks/>
        </cdr:cNvSpPr>
      </cdr:nvSpPr>
      <cdr:spPr>
        <a:xfrm>
          <a:off x="6315075" y="1504950"/>
          <a:ext cx="35242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2</a:t>
          </a:r>
        </a:p>
      </cdr:txBody>
    </cdr:sp>
  </cdr:relSizeAnchor>
  <cdr:relSizeAnchor xmlns:cdr="http://schemas.openxmlformats.org/drawingml/2006/chartDrawing">
    <cdr:from>
      <cdr:x>0.657</cdr:x>
      <cdr:y>0.82575</cdr:y>
    </cdr:from>
    <cdr:to>
      <cdr:x>0.707</cdr:x>
      <cdr:y>0.8595</cdr:y>
    </cdr:to>
    <cdr:sp>
      <cdr:nvSpPr>
        <cdr:cNvPr id="2" name="AutoShape 4"/>
        <cdr:cNvSpPr>
          <a:spLocks/>
        </cdr:cNvSpPr>
      </cdr:nvSpPr>
      <cdr:spPr>
        <a:xfrm>
          <a:off x="6067425" y="4743450"/>
          <a:ext cx="46672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-x</a:t>
          </a:r>
        </a:p>
      </cdr:txBody>
    </cdr:sp>
  </cdr:relSizeAnchor>
  <cdr:relSizeAnchor xmlns:cdr="http://schemas.openxmlformats.org/drawingml/2006/chartDrawing">
    <cdr:from>
      <cdr:x>0.63625</cdr:x>
      <cdr:y>0.0435</cdr:y>
    </cdr:from>
    <cdr:to>
      <cdr:x>0.72175</cdr:x>
      <cdr:y>0.07725</cdr:y>
    </cdr:to>
    <cdr:sp>
      <cdr:nvSpPr>
        <cdr:cNvPr id="3" name="AutoShape 5"/>
        <cdr:cNvSpPr>
          <a:spLocks/>
        </cdr:cNvSpPr>
      </cdr:nvSpPr>
      <cdr:spPr>
        <a:xfrm>
          <a:off x="5876925" y="247650"/>
          <a:ext cx="7905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y = 0,5x + 3</a:t>
          </a:r>
        </a:p>
      </cdr:txBody>
    </cdr:sp>
  </cdr:relSizeAnchor>
  <cdr:relSizeAnchor xmlns:cdr="http://schemas.openxmlformats.org/drawingml/2006/chartDrawing">
    <cdr:from>
      <cdr:x>0.535</cdr:x>
      <cdr:y>0.0295</cdr:y>
    </cdr:from>
    <cdr:to>
      <cdr:x>0.6045</cdr:x>
      <cdr:y>0.06525</cdr:y>
    </cdr:to>
    <cdr:sp>
      <cdr:nvSpPr>
        <cdr:cNvPr id="4" name="AutoShape 6"/>
        <cdr:cNvSpPr>
          <a:spLocks/>
        </cdr:cNvSpPr>
      </cdr:nvSpPr>
      <cdr:spPr>
        <a:xfrm>
          <a:off x="4933950" y="161925"/>
          <a:ext cx="6381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3x - 1</a:t>
          </a:r>
        </a:p>
      </cdr:txBody>
    </cdr:sp>
  </cdr:relSizeAnchor>
  <cdr:relSizeAnchor xmlns:cdr="http://schemas.openxmlformats.org/drawingml/2006/chartDrawing">
    <cdr:from>
      <cdr:x>0.64375</cdr:x>
      <cdr:y>0.584</cdr:y>
    </cdr:from>
    <cdr:to>
      <cdr:x>0.99575</cdr:x>
      <cdr:y>0.6685</cdr:y>
    </cdr:to>
    <cdr:sp>
      <cdr:nvSpPr>
        <cdr:cNvPr id="5" name="Rectangle 7"/>
        <cdr:cNvSpPr>
          <a:spLocks/>
        </cdr:cNvSpPr>
      </cdr:nvSpPr>
      <cdr:spPr>
        <a:xfrm>
          <a:off x="5943600" y="3352800"/>
          <a:ext cx="3248025" cy="485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 + q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a </a:t>
          </a:r>
          <a:r>
            <a:rPr lang="en-US" cap="none" sz="1200" b="1" i="0" u="none" baseline="0"/>
            <a:t>q</a:t>
          </a:r>
          <a:r>
            <a:rPr lang="en-US" cap="none" sz="1200" b="0" i="0" u="none" baseline="0"/>
            <a:t> si zvolil uživatel v buňkách D23 a D24.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0.03325</cdr:y>
    </cdr:from>
    <cdr:to>
      <cdr:x>0.31075</cdr:x>
      <cdr:y>0.06525</cdr:y>
    </cdr:to>
    <cdr:sp>
      <cdr:nvSpPr>
        <cdr:cNvPr id="1" name="AutoShape 1"/>
        <cdr:cNvSpPr>
          <a:spLocks/>
        </cdr:cNvSpPr>
      </cdr:nvSpPr>
      <cdr:spPr>
        <a:xfrm>
          <a:off x="2152650" y="190500"/>
          <a:ext cx="71437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-2x + 1</a:t>
          </a:r>
        </a:p>
      </cdr:txBody>
    </cdr:sp>
  </cdr:relSizeAnchor>
  <cdr:relSizeAnchor xmlns:cdr="http://schemas.openxmlformats.org/drawingml/2006/chartDrawing">
    <cdr:from>
      <cdr:x>0.4535</cdr:x>
      <cdr:y>0.0315</cdr:y>
    </cdr:from>
    <cdr:to>
      <cdr:x>0.53075</cdr:x>
      <cdr:y>0.06525</cdr:y>
    </cdr:to>
    <cdr:sp>
      <cdr:nvSpPr>
        <cdr:cNvPr id="2" name="AutoShape 2"/>
        <cdr:cNvSpPr>
          <a:spLocks/>
        </cdr:cNvSpPr>
      </cdr:nvSpPr>
      <cdr:spPr>
        <a:xfrm>
          <a:off x="4181475" y="180975"/>
          <a:ext cx="7143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60" b="1" i="0" u="none" baseline="0">
              <a:solidFill>
                <a:srgbClr val="FF00FF"/>
              </a:solidFill>
            </a:rPr>
            <a:t>y = 2x + 1</a:t>
          </a:r>
        </a:p>
      </cdr:txBody>
    </cdr:sp>
  </cdr:relSizeAnchor>
  <cdr:relSizeAnchor xmlns:cdr="http://schemas.openxmlformats.org/drawingml/2006/chartDrawing">
    <cdr:from>
      <cdr:x>0.294</cdr:x>
      <cdr:y>0.86975</cdr:y>
    </cdr:from>
    <cdr:to>
      <cdr:x>0.36175</cdr:x>
      <cdr:y>0.9035</cdr:y>
    </cdr:to>
    <cdr:sp>
      <cdr:nvSpPr>
        <cdr:cNvPr id="3" name="AutoShape 3"/>
        <cdr:cNvSpPr>
          <a:spLocks/>
        </cdr:cNvSpPr>
      </cdr:nvSpPr>
      <cdr:spPr>
        <a:xfrm>
          <a:off x="2714625" y="5000625"/>
          <a:ext cx="6286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60" b="1" i="0" u="none" baseline="0">
              <a:solidFill>
                <a:srgbClr val="993300"/>
              </a:solidFill>
            </a:rPr>
            <a:t>y = 3x - 1</a:t>
          </a:r>
        </a:p>
      </cdr:txBody>
    </cdr:sp>
  </cdr:relSizeAnchor>
  <cdr:relSizeAnchor xmlns:cdr="http://schemas.openxmlformats.org/drawingml/2006/chartDrawing">
    <cdr:from>
      <cdr:x>0.23875</cdr:x>
      <cdr:y>0.81075</cdr:y>
    </cdr:from>
    <cdr:to>
      <cdr:x>0.31</cdr:x>
      <cdr:y>0.8455</cdr:y>
    </cdr:to>
    <cdr:sp>
      <cdr:nvSpPr>
        <cdr:cNvPr id="4" name="AutoShape 4"/>
        <cdr:cNvSpPr>
          <a:spLocks/>
        </cdr:cNvSpPr>
      </cdr:nvSpPr>
      <cdr:spPr>
        <a:xfrm>
          <a:off x="2200275" y="4657725"/>
          <a:ext cx="657225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60" b="1" i="0" u="none" baseline="0">
              <a:solidFill>
                <a:srgbClr val="993300"/>
              </a:solidFill>
            </a:rPr>
            <a:t>y = 3x + 2</a:t>
          </a:r>
        </a:p>
      </cdr:txBody>
    </cdr:sp>
  </cdr:relSizeAnchor>
  <cdr:relSizeAnchor xmlns:cdr="http://schemas.openxmlformats.org/drawingml/2006/chartDrawing">
    <cdr:from>
      <cdr:x>0.75775</cdr:x>
      <cdr:y>0.03325</cdr:y>
    </cdr:from>
    <cdr:to>
      <cdr:x>0.8805</cdr:x>
      <cdr:y>0.08775</cdr:y>
    </cdr:to>
    <cdr:sp>
      <cdr:nvSpPr>
        <cdr:cNvPr id="5" name="AutoShape 10"/>
        <cdr:cNvSpPr>
          <a:spLocks/>
        </cdr:cNvSpPr>
      </cdr:nvSpPr>
      <cdr:spPr>
        <a:xfrm>
          <a:off x="7000875" y="190500"/>
          <a:ext cx="1133475" cy="314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60" b="1" i="0" u="none" baseline="0">
              <a:solidFill>
                <a:srgbClr val="993300"/>
              </a:solidFill>
            </a:rPr>
            <a:t>Rovnoběžné grafy</a:t>
          </a:r>
        </a:p>
      </cdr:txBody>
    </cdr:sp>
  </cdr:relSizeAnchor>
  <cdr:relSizeAnchor xmlns:cdr="http://schemas.openxmlformats.org/drawingml/2006/chartDrawing">
    <cdr:from>
      <cdr:x>0.75775</cdr:x>
      <cdr:y>0.128</cdr:y>
    </cdr:from>
    <cdr:to>
      <cdr:x>0.9055</cdr:x>
      <cdr:y>0.18975</cdr:y>
    </cdr:to>
    <cdr:sp>
      <cdr:nvSpPr>
        <cdr:cNvPr id="6" name="AutoShape 11"/>
        <cdr:cNvSpPr>
          <a:spLocks/>
        </cdr:cNvSpPr>
      </cdr:nvSpPr>
      <cdr:spPr>
        <a:xfrm>
          <a:off x="7000875" y="733425"/>
          <a:ext cx="136207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60" b="1" i="0" u="none" baseline="0">
              <a:solidFill>
                <a:srgbClr val="FF00FF"/>
              </a:solidFill>
            </a:rPr>
            <a:t>Grafy osově souměrné podle osy y</a:t>
          </a:r>
        </a:p>
      </cdr:txBody>
    </cdr:sp>
  </cdr:relSizeAnchor>
  <cdr:relSizeAnchor xmlns:cdr="http://schemas.openxmlformats.org/drawingml/2006/chartDrawing">
    <cdr:from>
      <cdr:x>0.6445</cdr:x>
      <cdr:y>0.26275</cdr:y>
    </cdr:from>
    <cdr:to>
      <cdr:x>0.99675</cdr:x>
      <cdr:y>0.349</cdr:y>
    </cdr:to>
    <cdr:sp>
      <cdr:nvSpPr>
        <cdr:cNvPr id="7" name="Rectangle 12"/>
        <cdr:cNvSpPr>
          <a:spLocks/>
        </cdr:cNvSpPr>
      </cdr:nvSpPr>
      <cdr:spPr>
        <a:xfrm>
          <a:off x="5953125" y="1504950"/>
          <a:ext cx="3257550" cy="495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 + q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a </a:t>
          </a:r>
          <a:r>
            <a:rPr lang="en-US" cap="none" sz="1200" b="1" i="0" u="none" baseline="0"/>
            <a:t>q</a:t>
          </a:r>
          <a:r>
            <a:rPr lang="en-US" cap="none" sz="1200" b="0" i="0" u="none" baseline="0"/>
            <a:t> si zvolil uživatel v buňkách D74 a D75.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</cdr:x>
      <cdr:y>0.05575</cdr:y>
    </cdr:from>
    <cdr:to>
      <cdr:x>0.834</cdr:x>
      <cdr:y>0.14575</cdr:y>
    </cdr:to>
    <cdr:sp>
      <cdr:nvSpPr>
        <cdr:cNvPr id="1" name="AutoShape 1"/>
        <cdr:cNvSpPr>
          <a:spLocks/>
        </cdr:cNvSpPr>
      </cdr:nvSpPr>
      <cdr:spPr>
        <a:xfrm>
          <a:off x="6448425" y="314325"/>
          <a:ext cx="1257300" cy="514350"/>
        </a:xfrm>
        <a:prstGeom prst="flowChartProcess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funkce </a:t>
          </a:r>
          <a:r>
            <a:rPr lang="en-US" cap="none" sz="1000" b="1" i="0" u="none" baseline="0">
              <a:solidFill>
                <a:srgbClr val="000080"/>
              </a:solidFill>
            </a:rPr>
            <a:t>y = x</a:t>
          </a:r>
          <a:r>
            <a:rPr lang="en-US" cap="none" sz="1000" b="0" i="0" u="none" baseline="0"/>
            <a:t> svírá s kladnou poloosou x úhel </a:t>
          </a:r>
          <a:r>
            <a:rPr lang="en-US" cap="none" sz="1000" b="1" i="0" u="none" baseline="0"/>
            <a:t>45°</a:t>
          </a:r>
        </a:p>
      </cdr:txBody>
    </cdr:sp>
  </cdr:relSizeAnchor>
  <cdr:relSizeAnchor xmlns:cdr="http://schemas.openxmlformats.org/drawingml/2006/chartDrawing">
    <cdr:from>
      <cdr:x>0.49575</cdr:x>
      <cdr:y>0.037</cdr:y>
    </cdr:from>
    <cdr:to>
      <cdr:x>0.551</cdr:x>
      <cdr:y>0.06975</cdr:y>
    </cdr:to>
    <cdr:sp>
      <cdr:nvSpPr>
        <cdr:cNvPr id="2" name="AutoShape 2"/>
        <cdr:cNvSpPr>
          <a:spLocks/>
        </cdr:cNvSpPr>
      </cdr:nvSpPr>
      <cdr:spPr>
        <a:xfrm>
          <a:off x="4572000" y="209550"/>
          <a:ext cx="5143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FFFF"/>
              </a:solidFill>
            </a:rPr>
            <a:t>y = 4x</a:t>
          </a:r>
        </a:p>
      </cdr:txBody>
    </cdr:sp>
  </cdr:relSizeAnchor>
  <cdr:relSizeAnchor xmlns:cdr="http://schemas.openxmlformats.org/drawingml/2006/chartDrawing">
    <cdr:from>
      <cdr:x>0.5565</cdr:x>
      <cdr:y>0.081</cdr:y>
    </cdr:from>
    <cdr:to>
      <cdr:x>0.60525</cdr:x>
      <cdr:y>0.113</cdr:y>
    </cdr:to>
    <cdr:sp>
      <cdr:nvSpPr>
        <cdr:cNvPr id="3" name="AutoShape 3"/>
        <cdr:cNvSpPr>
          <a:spLocks/>
        </cdr:cNvSpPr>
      </cdr:nvSpPr>
      <cdr:spPr>
        <a:xfrm>
          <a:off x="5133975" y="457200"/>
          <a:ext cx="44767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2x</a:t>
          </a:r>
        </a:p>
      </cdr:txBody>
    </cdr:sp>
  </cdr:relSizeAnchor>
  <cdr:relSizeAnchor xmlns:cdr="http://schemas.openxmlformats.org/drawingml/2006/chartDrawing">
    <cdr:from>
      <cdr:x>0.61525</cdr:x>
      <cdr:y>0.1945</cdr:y>
    </cdr:from>
    <cdr:to>
      <cdr:x>0.6575</cdr:x>
      <cdr:y>0.22725</cdr:y>
    </cdr:to>
    <cdr:sp>
      <cdr:nvSpPr>
        <cdr:cNvPr id="4" name="AutoShape 4"/>
        <cdr:cNvSpPr>
          <a:spLocks/>
        </cdr:cNvSpPr>
      </cdr:nvSpPr>
      <cdr:spPr>
        <a:xfrm>
          <a:off x="5676900" y="1114425"/>
          <a:ext cx="39052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x</a:t>
          </a:r>
        </a:p>
      </cdr:txBody>
    </cdr:sp>
  </cdr:relSizeAnchor>
  <cdr:relSizeAnchor xmlns:cdr="http://schemas.openxmlformats.org/drawingml/2006/chartDrawing">
    <cdr:from>
      <cdr:x>0.65275</cdr:x>
      <cdr:y>0.3125</cdr:y>
    </cdr:from>
    <cdr:to>
      <cdr:x>0.71475</cdr:x>
      <cdr:y>0.34625</cdr:y>
    </cdr:to>
    <cdr:sp>
      <cdr:nvSpPr>
        <cdr:cNvPr id="5" name="AutoShape 5"/>
        <cdr:cNvSpPr>
          <a:spLocks/>
        </cdr:cNvSpPr>
      </cdr:nvSpPr>
      <cdr:spPr>
        <a:xfrm>
          <a:off x="6029325" y="1790700"/>
          <a:ext cx="57150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y = 0,5x</a:t>
          </a:r>
        </a:p>
      </cdr:txBody>
    </cdr:sp>
  </cdr:relSizeAnchor>
  <cdr:relSizeAnchor xmlns:cdr="http://schemas.openxmlformats.org/drawingml/2006/chartDrawing">
    <cdr:from>
      <cdr:x>0.63625</cdr:x>
      <cdr:y>0.407</cdr:y>
    </cdr:from>
    <cdr:to>
      <cdr:x>0.70575</cdr:x>
      <cdr:y>0.43975</cdr:y>
    </cdr:to>
    <cdr:sp>
      <cdr:nvSpPr>
        <cdr:cNvPr id="6" name="AutoShape 6"/>
        <cdr:cNvSpPr>
          <a:spLocks/>
        </cdr:cNvSpPr>
      </cdr:nvSpPr>
      <cdr:spPr>
        <a:xfrm>
          <a:off x="5876925" y="2333625"/>
          <a:ext cx="6381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0,25x</a:t>
          </a:r>
        </a:p>
      </cdr:txBody>
    </cdr:sp>
  </cdr:relSizeAnchor>
  <cdr:relSizeAnchor xmlns:cdr="http://schemas.openxmlformats.org/drawingml/2006/chartDrawing">
    <cdr:from>
      <cdr:x>0.69275</cdr:x>
      <cdr:y>0.676</cdr:y>
    </cdr:from>
    <cdr:to>
      <cdr:x>0.99375</cdr:x>
      <cdr:y>0.75925</cdr:y>
    </cdr:to>
    <cdr:sp>
      <cdr:nvSpPr>
        <cdr:cNvPr id="7" name="Rectangle 7"/>
        <cdr:cNvSpPr>
          <a:spLocks/>
        </cdr:cNvSpPr>
      </cdr:nvSpPr>
      <cdr:spPr>
        <a:xfrm>
          <a:off x="6391275" y="3886200"/>
          <a:ext cx="2781300" cy="476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si zvolil uživatel v buňce D25.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0.07075</cdr:y>
    </cdr:from>
    <cdr:to>
      <cdr:x>0.15925</cdr:x>
      <cdr:y>0.15775</cdr:y>
    </cdr:to>
    <cdr:sp>
      <cdr:nvSpPr>
        <cdr:cNvPr id="1" name="AutoShape 1"/>
        <cdr:cNvSpPr>
          <a:spLocks/>
        </cdr:cNvSpPr>
      </cdr:nvSpPr>
      <cdr:spPr>
        <a:xfrm>
          <a:off x="133350" y="400050"/>
          <a:ext cx="1333500" cy="504825"/>
        </a:xfrm>
        <a:prstGeom prst="flowChartProcess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funkce </a:t>
          </a:r>
          <a:r>
            <a:rPr lang="en-US" cap="none" sz="1000" b="1" i="0" u="none" baseline="0">
              <a:solidFill>
                <a:srgbClr val="000080"/>
              </a:solidFill>
            </a:rPr>
            <a:t>y = -x</a:t>
          </a:r>
          <a:r>
            <a:rPr lang="en-US" cap="none" sz="1000" b="0" i="0" u="none" baseline="0"/>
            <a:t> svírá se zápornou poloosou x úhel </a:t>
          </a:r>
          <a:r>
            <a:rPr lang="en-US" cap="none" sz="1000" b="1" i="0" u="none" baseline="0"/>
            <a:t>45°</a:t>
          </a:r>
        </a:p>
      </cdr:txBody>
    </cdr:sp>
  </cdr:relSizeAnchor>
  <cdr:relSizeAnchor xmlns:cdr="http://schemas.openxmlformats.org/drawingml/2006/chartDrawing">
    <cdr:from>
      <cdr:x>0.298</cdr:x>
      <cdr:y>0.037</cdr:y>
    </cdr:from>
    <cdr:to>
      <cdr:x>0.354</cdr:x>
      <cdr:y>0.06975</cdr:y>
    </cdr:to>
    <cdr:sp>
      <cdr:nvSpPr>
        <cdr:cNvPr id="2" name="AutoShape 2"/>
        <cdr:cNvSpPr>
          <a:spLocks/>
        </cdr:cNvSpPr>
      </cdr:nvSpPr>
      <cdr:spPr>
        <a:xfrm>
          <a:off x="2752725" y="209550"/>
          <a:ext cx="5143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FFFF"/>
              </a:solidFill>
            </a:rPr>
            <a:t>y = -4x</a:t>
          </a:r>
        </a:p>
      </cdr:txBody>
    </cdr:sp>
  </cdr:relSizeAnchor>
  <cdr:relSizeAnchor xmlns:cdr="http://schemas.openxmlformats.org/drawingml/2006/chartDrawing">
    <cdr:from>
      <cdr:x>0.23075</cdr:x>
      <cdr:y>0.049</cdr:y>
    </cdr:from>
    <cdr:to>
      <cdr:x>0.28625</cdr:x>
      <cdr:y>0.08</cdr:y>
    </cdr:to>
    <cdr:sp>
      <cdr:nvSpPr>
        <cdr:cNvPr id="3" name="AutoShape 3"/>
        <cdr:cNvSpPr>
          <a:spLocks/>
        </cdr:cNvSpPr>
      </cdr:nvSpPr>
      <cdr:spPr>
        <a:xfrm>
          <a:off x="2124075" y="276225"/>
          <a:ext cx="514350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-2x</a:t>
          </a:r>
        </a:p>
      </cdr:txBody>
    </cdr:sp>
  </cdr:relSizeAnchor>
  <cdr:relSizeAnchor xmlns:cdr="http://schemas.openxmlformats.org/drawingml/2006/chartDrawing">
    <cdr:from>
      <cdr:x>0.16775</cdr:x>
      <cdr:y>0.16725</cdr:y>
    </cdr:from>
    <cdr:to>
      <cdr:x>0.21775</cdr:x>
      <cdr:y>0.199</cdr:y>
    </cdr:to>
    <cdr:sp>
      <cdr:nvSpPr>
        <cdr:cNvPr id="4" name="AutoShape 4"/>
        <cdr:cNvSpPr>
          <a:spLocks/>
        </cdr:cNvSpPr>
      </cdr:nvSpPr>
      <cdr:spPr>
        <a:xfrm>
          <a:off x="1543050" y="962025"/>
          <a:ext cx="46672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-x</a:t>
          </a:r>
        </a:p>
      </cdr:txBody>
    </cdr:sp>
  </cdr:relSizeAnchor>
  <cdr:relSizeAnchor xmlns:cdr="http://schemas.openxmlformats.org/drawingml/2006/chartDrawing">
    <cdr:from>
      <cdr:x>0.13025</cdr:x>
      <cdr:y>0.31225</cdr:y>
    </cdr:from>
    <cdr:to>
      <cdr:x>0.19925</cdr:x>
      <cdr:y>0.346</cdr:y>
    </cdr:to>
    <cdr:sp>
      <cdr:nvSpPr>
        <cdr:cNvPr id="5" name="AutoShape 5"/>
        <cdr:cNvSpPr>
          <a:spLocks/>
        </cdr:cNvSpPr>
      </cdr:nvSpPr>
      <cdr:spPr>
        <a:xfrm>
          <a:off x="1200150" y="1790700"/>
          <a:ext cx="6381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y = -0,5x</a:t>
          </a:r>
        </a:p>
      </cdr:txBody>
    </cdr:sp>
  </cdr:relSizeAnchor>
  <cdr:relSizeAnchor xmlns:cdr="http://schemas.openxmlformats.org/drawingml/2006/chartDrawing">
    <cdr:from>
      <cdr:x>0.13025</cdr:x>
      <cdr:y>0.40875</cdr:y>
    </cdr:from>
    <cdr:to>
      <cdr:x>0.207</cdr:x>
      <cdr:y>0.44075</cdr:y>
    </cdr:to>
    <cdr:sp>
      <cdr:nvSpPr>
        <cdr:cNvPr id="6" name="AutoShape 6"/>
        <cdr:cNvSpPr>
          <a:spLocks/>
        </cdr:cNvSpPr>
      </cdr:nvSpPr>
      <cdr:spPr>
        <a:xfrm>
          <a:off x="1200150" y="2352675"/>
          <a:ext cx="704850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-0,25x</a:t>
          </a:r>
        </a:p>
      </cdr:txBody>
    </cdr:sp>
  </cdr:relSizeAnchor>
  <cdr:relSizeAnchor xmlns:cdr="http://schemas.openxmlformats.org/drawingml/2006/chartDrawing">
    <cdr:from>
      <cdr:x>0.6625</cdr:x>
      <cdr:y>0.33475</cdr:y>
    </cdr:from>
    <cdr:to>
      <cdr:x>0.96325</cdr:x>
      <cdr:y>0.419</cdr:y>
    </cdr:to>
    <cdr:sp>
      <cdr:nvSpPr>
        <cdr:cNvPr id="7" name="Rectangle 7"/>
        <cdr:cNvSpPr>
          <a:spLocks/>
        </cdr:cNvSpPr>
      </cdr:nvSpPr>
      <cdr:spPr>
        <a:xfrm>
          <a:off x="6115050" y="1924050"/>
          <a:ext cx="2781300" cy="485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si zvolil uživatel v buňce D43.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0.68375</cdr:x>
      <cdr:y>0.26275</cdr:y>
    </cdr:from>
    <cdr:to>
      <cdr:x>0.72175</cdr:x>
      <cdr:y>0.29475</cdr:y>
    </cdr:to>
    <cdr:sp>
      <cdr:nvSpPr>
        <cdr:cNvPr id="1" name="AutoShape 1"/>
        <cdr:cNvSpPr>
          <a:spLocks/>
        </cdr:cNvSpPr>
      </cdr:nvSpPr>
      <cdr:spPr>
        <a:xfrm>
          <a:off x="6315075" y="1504950"/>
          <a:ext cx="35242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2</a:t>
          </a:r>
        </a:p>
      </cdr:txBody>
    </cdr:sp>
  </cdr:relSizeAnchor>
  <cdr:relSizeAnchor xmlns:cdr="http://schemas.openxmlformats.org/drawingml/2006/chartDrawing">
    <cdr:from>
      <cdr:x>0.657</cdr:x>
      <cdr:y>0.82575</cdr:y>
    </cdr:from>
    <cdr:to>
      <cdr:x>0.707</cdr:x>
      <cdr:y>0.8595</cdr:y>
    </cdr:to>
    <cdr:sp>
      <cdr:nvSpPr>
        <cdr:cNvPr id="2" name="AutoShape 2"/>
        <cdr:cNvSpPr>
          <a:spLocks/>
        </cdr:cNvSpPr>
      </cdr:nvSpPr>
      <cdr:spPr>
        <a:xfrm>
          <a:off x="6067425" y="4743450"/>
          <a:ext cx="46672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-x</a:t>
          </a:r>
        </a:p>
      </cdr:txBody>
    </cdr:sp>
  </cdr:relSizeAnchor>
  <cdr:relSizeAnchor xmlns:cdr="http://schemas.openxmlformats.org/drawingml/2006/chartDrawing">
    <cdr:from>
      <cdr:x>0.63625</cdr:x>
      <cdr:y>0.0435</cdr:y>
    </cdr:from>
    <cdr:to>
      <cdr:x>0.72175</cdr:x>
      <cdr:y>0.07725</cdr:y>
    </cdr:to>
    <cdr:sp>
      <cdr:nvSpPr>
        <cdr:cNvPr id="3" name="AutoShape 3"/>
        <cdr:cNvSpPr>
          <a:spLocks/>
        </cdr:cNvSpPr>
      </cdr:nvSpPr>
      <cdr:spPr>
        <a:xfrm>
          <a:off x="5876925" y="247650"/>
          <a:ext cx="7905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</a:rPr>
            <a:t>y = 0,5x + 3</a:t>
          </a:r>
        </a:p>
      </cdr:txBody>
    </cdr:sp>
  </cdr:relSizeAnchor>
  <cdr:relSizeAnchor xmlns:cdr="http://schemas.openxmlformats.org/drawingml/2006/chartDrawing">
    <cdr:from>
      <cdr:x>0.535</cdr:x>
      <cdr:y>0.0295</cdr:y>
    </cdr:from>
    <cdr:to>
      <cdr:x>0.6045</cdr:x>
      <cdr:y>0.06525</cdr:y>
    </cdr:to>
    <cdr:sp>
      <cdr:nvSpPr>
        <cdr:cNvPr id="4" name="AutoShape 4"/>
        <cdr:cNvSpPr>
          <a:spLocks/>
        </cdr:cNvSpPr>
      </cdr:nvSpPr>
      <cdr:spPr>
        <a:xfrm>
          <a:off x="4933950" y="161925"/>
          <a:ext cx="6381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3x - 1</a:t>
          </a:r>
        </a:p>
      </cdr:txBody>
    </cdr:sp>
  </cdr:relSizeAnchor>
  <cdr:relSizeAnchor xmlns:cdr="http://schemas.openxmlformats.org/drawingml/2006/chartDrawing">
    <cdr:from>
      <cdr:x>0.64375</cdr:x>
      <cdr:y>0.096</cdr:y>
    </cdr:from>
    <cdr:to>
      <cdr:x>0.99575</cdr:x>
      <cdr:y>0.18025</cdr:y>
    </cdr:to>
    <cdr:sp>
      <cdr:nvSpPr>
        <cdr:cNvPr id="5" name="Rectangle 5"/>
        <cdr:cNvSpPr>
          <a:spLocks/>
        </cdr:cNvSpPr>
      </cdr:nvSpPr>
      <cdr:spPr>
        <a:xfrm>
          <a:off x="5943600" y="542925"/>
          <a:ext cx="3248025" cy="485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 + q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a </a:t>
          </a:r>
          <a:r>
            <a:rPr lang="en-US" cap="none" sz="1200" b="1" i="0" u="none" baseline="0"/>
            <a:t>q</a:t>
          </a:r>
          <a:r>
            <a:rPr lang="en-US" cap="none" sz="1200" b="0" i="0" u="none" baseline="0"/>
            <a:t> si zvolil uživatel v buňkách D23 a D24.</a:t>
          </a:r>
        </a:p>
      </cdr:txBody>
    </cdr:sp>
  </cdr:relSizeAnchor>
  <cdr:relSizeAnchor xmlns:cdr="http://schemas.openxmlformats.org/drawingml/2006/chartDrawing">
    <cdr:from>
      <cdr:x>0.34875</cdr:x>
      <cdr:y>0.17</cdr:y>
    </cdr:from>
    <cdr:to>
      <cdr:x>0.391</cdr:x>
      <cdr:y>0.202</cdr:y>
    </cdr:to>
    <cdr:sp>
      <cdr:nvSpPr>
        <cdr:cNvPr id="6" name="AutoShape 6"/>
        <cdr:cNvSpPr>
          <a:spLocks/>
        </cdr:cNvSpPr>
      </cdr:nvSpPr>
      <cdr:spPr>
        <a:xfrm>
          <a:off x="3219450" y="971550"/>
          <a:ext cx="390525" cy="180975"/>
        </a:xfrm>
        <a:prstGeom prst="wedgeRectCallout">
          <a:avLst>
            <a:gd name="adj1" fmla="val 129550"/>
            <a:gd name="adj2" fmla="val 66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q = 3</a:t>
          </a:r>
        </a:p>
      </cdr:txBody>
    </cdr:sp>
  </cdr:relSizeAnchor>
  <cdr:relSizeAnchor xmlns:cdr="http://schemas.openxmlformats.org/drawingml/2006/chartDrawing">
    <cdr:from>
      <cdr:x>0.4385</cdr:x>
      <cdr:y>0.32275</cdr:y>
    </cdr:from>
    <cdr:to>
      <cdr:x>0.47775</cdr:x>
      <cdr:y>0.3565</cdr:y>
    </cdr:to>
    <cdr:sp>
      <cdr:nvSpPr>
        <cdr:cNvPr id="7" name="AutoShape 7"/>
        <cdr:cNvSpPr>
          <a:spLocks/>
        </cdr:cNvSpPr>
      </cdr:nvSpPr>
      <cdr:spPr>
        <a:xfrm>
          <a:off x="4048125" y="1847850"/>
          <a:ext cx="361950" cy="190500"/>
        </a:xfrm>
        <a:prstGeom prst="wedgeRectCallout">
          <a:avLst>
            <a:gd name="adj1" fmla="val -88898"/>
            <a:gd name="adj2" fmla="val -10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q = 2</a:t>
          </a:r>
        </a:p>
      </cdr:txBody>
    </cdr:sp>
  </cdr:relSizeAnchor>
  <cdr:relSizeAnchor xmlns:cdr="http://schemas.openxmlformats.org/drawingml/2006/chartDrawing">
    <cdr:from>
      <cdr:x>0.4385</cdr:x>
      <cdr:y>0.602</cdr:y>
    </cdr:from>
    <cdr:to>
      <cdr:x>0.48675</cdr:x>
      <cdr:y>0.63</cdr:y>
    </cdr:to>
    <cdr:sp>
      <cdr:nvSpPr>
        <cdr:cNvPr id="8" name="AutoShape 8"/>
        <cdr:cNvSpPr>
          <a:spLocks/>
        </cdr:cNvSpPr>
      </cdr:nvSpPr>
      <cdr:spPr>
        <a:xfrm>
          <a:off x="4048125" y="3457575"/>
          <a:ext cx="447675" cy="161925"/>
        </a:xfrm>
        <a:prstGeom prst="wedgeRectCallout">
          <a:avLst>
            <a:gd name="adj1" fmla="val -77273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3300"/>
              </a:solidFill>
            </a:rPr>
            <a:t>q = -1</a:t>
          </a:r>
        </a:p>
      </cdr:txBody>
    </cdr:sp>
  </cdr:relSizeAnchor>
  <cdr:relSizeAnchor xmlns:cdr="http://schemas.openxmlformats.org/drawingml/2006/chartDrawing">
    <cdr:from>
      <cdr:x>0.4385</cdr:x>
      <cdr:y>0.439</cdr:y>
    </cdr:from>
    <cdr:to>
      <cdr:x>0.47775</cdr:x>
      <cdr:y>0.46525</cdr:y>
    </cdr:to>
    <cdr:sp>
      <cdr:nvSpPr>
        <cdr:cNvPr id="9" name="AutoShape 9"/>
        <cdr:cNvSpPr>
          <a:spLocks/>
        </cdr:cNvSpPr>
      </cdr:nvSpPr>
      <cdr:spPr>
        <a:xfrm>
          <a:off x="4048125" y="2524125"/>
          <a:ext cx="361950" cy="152400"/>
        </a:xfrm>
        <a:prstGeom prst="wedgeRectCallout">
          <a:avLst>
            <a:gd name="adj1" fmla="val -83333"/>
            <a:gd name="adj2" fmla="val 1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q = 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0.68375</cdr:x>
      <cdr:y>0.081</cdr:y>
    </cdr:from>
    <cdr:to>
      <cdr:x>0.72175</cdr:x>
      <cdr:y>0.113</cdr:y>
    </cdr:to>
    <cdr:sp>
      <cdr:nvSpPr>
        <cdr:cNvPr id="1" name="AutoShape 1"/>
        <cdr:cNvSpPr>
          <a:spLocks/>
        </cdr:cNvSpPr>
      </cdr:nvSpPr>
      <cdr:spPr>
        <a:xfrm>
          <a:off x="6315075" y="457200"/>
          <a:ext cx="352425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4</a:t>
          </a:r>
        </a:p>
      </cdr:txBody>
    </cdr:sp>
  </cdr:relSizeAnchor>
  <cdr:relSizeAnchor xmlns:cdr="http://schemas.openxmlformats.org/drawingml/2006/chartDrawing">
    <cdr:from>
      <cdr:x>0.6665</cdr:x>
      <cdr:y>0.688</cdr:y>
    </cdr:from>
    <cdr:to>
      <cdr:x>0.72175</cdr:x>
      <cdr:y>0.72175</cdr:y>
    </cdr:to>
    <cdr:sp>
      <cdr:nvSpPr>
        <cdr:cNvPr id="2" name="AutoShape 2"/>
        <cdr:cNvSpPr>
          <a:spLocks/>
        </cdr:cNvSpPr>
      </cdr:nvSpPr>
      <cdr:spPr>
        <a:xfrm>
          <a:off x="6153150" y="3952875"/>
          <a:ext cx="5143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y = -2,5</a:t>
          </a:r>
        </a:p>
      </cdr:txBody>
    </cdr:sp>
  </cdr:relSizeAnchor>
  <cdr:relSizeAnchor xmlns:cdr="http://schemas.openxmlformats.org/drawingml/2006/chartDrawing">
    <cdr:from>
      <cdr:x>0.629</cdr:x>
      <cdr:y>0.14575</cdr:y>
    </cdr:from>
    <cdr:to>
      <cdr:x>0.714</cdr:x>
      <cdr:y>0.1795</cdr:y>
    </cdr:to>
    <cdr:sp>
      <cdr:nvSpPr>
        <cdr:cNvPr id="3" name="AutoShape 3"/>
        <cdr:cNvSpPr>
          <a:spLocks/>
        </cdr:cNvSpPr>
      </cdr:nvSpPr>
      <cdr:spPr>
        <a:xfrm>
          <a:off x="5810250" y="838200"/>
          <a:ext cx="7810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0,5x + 2</a:t>
          </a:r>
        </a:p>
      </cdr:txBody>
    </cdr:sp>
  </cdr:relSizeAnchor>
  <cdr:relSizeAnchor xmlns:cdr="http://schemas.openxmlformats.org/drawingml/2006/chartDrawing">
    <cdr:from>
      <cdr:x>0.5095</cdr:x>
      <cdr:y>0.06525</cdr:y>
    </cdr:from>
    <cdr:to>
      <cdr:x>0.579</cdr:x>
      <cdr:y>0.10075</cdr:y>
    </cdr:to>
    <cdr:sp>
      <cdr:nvSpPr>
        <cdr:cNvPr id="4" name="AutoShape 4"/>
        <cdr:cNvSpPr>
          <a:spLocks/>
        </cdr:cNvSpPr>
      </cdr:nvSpPr>
      <cdr:spPr>
        <a:xfrm>
          <a:off x="4705350" y="371475"/>
          <a:ext cx="638175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y = 2x - 1</a:t>
          </a:r>
        </a:p>
      </cdr:txBody>
    </cdr:sp>
  </cdr:relSizeAnchor>
  <cdr:relSizeAnchor xmlns:cdr="http://schemas.openxmlformats.org/drawingml/2006/chartDrawing">
    <cdr:from>
      <cdr:x>0.63725</cdr:x>
      <cdr:y>0.26275</cdr:y>
    </cdr:from>
    <cdr:to>
      <cdr:x>0.98925</cdr:x>
      <cdr:y>0.348</cdr:y>
    </cdr:to>
    <cdr:sp>
      <cdr:nvSpPr>
        <cdr:cNvPr id="5" name="Rectangle 5"/>
        <cdr:cNvSpPr>
          <a:spLocks/>
        </cdr:cNvSpPr>
      </cdr:nvSpPr>
      <cdr:spPr>
        <a:xfrm>
          <a:off x="5886450" y="1504950"/>
          <a:ext cx="3248025" cy="485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Červená</a:t>
          </a:r>
          <a:r>
            <a:rPr lang="en-US" cap="none" sz="1200" b="0" i="0" u="none" baseline="0"/>
            <a:t> přímka znázorňuje graf </a:t>
          </a:r>
          <a:r>
            <a:rPr lang="en-US" cap="none" sz="1200" b="1" i="0" u="none" baseline="0">
              <a:solidFill>
                <a:srgbClr val="FF0000"/>
              </a:solidFill>
            </a:rPr>
            <a:t>y = kx + q</a:t>
          </a:r>
          <a:r>
            <a:rPr lang="en-US" cap="none" sz="1200" b="0" i="0" u="none" baseline="0"/>
            <a:t>,
kde </a:t>
          </a:r>
          <a:r>
            <a:rPr lang="en-US" cap="none" sz="1200" b="1" i="0" u="none" baseline="0"/>
            <a:t>k</a:t>
          </a:r>
          <a:r>
            <a:rPr lang="en-US" cap="none" sz="1200" b="0" i="0" u="none" baseline="0"/>
            <a:t> a </a:t>
          </a:r>
          <a:r>
            <a:rPr lang="en-US" cap="none" sz="1200" b="1" i="0" u="none" baseline="0"/>
            <a:t>q</a:t>
          </a:r>
          <a:r>
            <a:rPr lang="en-US" cap="none" sz="1200" b="0" i="0" u="none" baseline="0"/>
            <a:t> si zvolil uživatel v buňkách D49 a D50.</a:t>
          </a:r>
        </a:p>
      </cdr:txBody>
    </cdr:sp>
  </cdr:relSizeAnchor>
  <cdr:relSizeAnchor xmlns:cdr="http://schemas.openxmlformats.org/drawingml/2006/chartDrawing">
    <cdr:from>
      <cdr:x>0.216</cdr:x>
      <cdr:y>0.03525</cdr:y>
    </cdr:from>
    <cdr:to>
      <cdr:x>0.2845</cdr:x>
      <cdr:y>0.06525</cdr:y>
    </cdr:to>
    <cdr:sp>
      <cdr:nvSpPr>
        <cdr:cNvPr id="6" name="AutoShape 10"/>
        <cdr:cNvSpPr>
          <a:spLocks/>
        </cdr:cNvSpPr>
      </cdr:nvSpPr>
      <cdr:spPr>
        <a:xfrm>
          <a:off x="1990725" y="200025"/>
          <a:ext cx="628650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-x + 1</a:t>
          </a:r>
        </a:p>
      </cdr:txBody>
    </cdr:sp>
  </cdr:relSizeAnchor>
  <cdr:relSizeAnchor xmlns:cdr="http://schemas.openxmlformats.org/drawingml/2006/chartDrawing">
    <cdr:from>
      <cdr:x>0.138</cdr:x>
      <cdr:y>0.32275</cdr:y>
    </cdr:from>
    <cdr:to>
      <cdr:x>0.2225</cdr:x>
      <cdr:y>0.3565</cdr:y>
    </cdr:to>
    <cdr:sp>
      <cdr:nvSpPr>
        <cdr:cNvPr id="7" name="AutoShape 11"/>
        <cdr:cNvSpPr>
          <a:spLocks/>
        </cdr:cNvSpPr>
      </cdr:nvSpPr>
      <cdr:spPr>
        <a:xfrm>
          <a:off x="1266825" y="1847850"/>
          <a:ext cx="7810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y = -0,5x - 1</a:t>
          </a:r>
        </a:p>
      </cdr:txBody>
    </cdr:sp>
  </cdr:relSizeAnchor>
  <cdr:relSizeAnchor xmlns:cdr="http://schemas.openxmlformats.org/drawingml/2006/chartDrawing">
    <cdr:from>
      <cdr:x>0.748</cdr:x>
      <cdr:y>0.03525</cdr:y>
    </cdr:from>
    <cdr:to>
      <cdr:x>0.8785</cdr:x>
      <cdr:y>0.06525</cdr:y>
    </cdr:to>
    <cdr:sp>
      <cdr:nvSpPr>
        <cdr:cNvPr id="8" name="AutoShape 12"/>
        <cdr:cNvSpPr>
          <a:spLocks/>
        </cdr:cNvSpPr>
      </cdr:nvSpPr>
      <cdr:spPr>
        <a:xfrm>
          <a:off x="6905625" y="200025"/>
          <a:ext cx="1209675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Rostoucí funkce</a:t>
          </a:r>
        </a:p>
      </cdr:txBody>
    </cdr:sp>
  </cdr:relSizeAnchor>
  <cdr:relSizeAnchor xmlns:cdr="http://schemas.openxmlformats.org/drawingml/2006/chartDrawing">
    <cdr:from>
      <cdr:x>0.748</cdr:x>
      <cdr:y>0.0895</cdr:y>
    </cdr:from>
    <cdr:to>
      <cdr:x>0.8785</cdr:x>
      <cdr:y>0.126</cdr:y>
    </cdr:to>
    <cdr:sp>
      <cdr:nvSpPr>
        <cdr:cNvPr id="9" name="AutoShape 13"/>
        <cdr:cNvSpPr>
          <a:spLocks/>
        </cdr:cNvSpPr>
      </cdr:nvSpPr>
      <cdr:spPr>
        <a:xfrm>
          <a:off x="6905625" y="514350"/>
          <a:ext cx="12096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Konstantní funkce</a:t>
          </a:r>
        </a:p>
      </cdr:txBody>
    </cdr:sp>
  </cdr:relSizeAnchor>
  <cdr:relSizeAnchor xmlns:cdr="http://schemas.openxmlformats.org/drawingml/2006/chartDrawing">
    <cdr:from>
      <cdr:x>0.748</cdr:x>
      <cdr:y>0.14575</cdr:y>
    </cdr:from>
    <cdr:to>
      <cdr:x>0.8785</cdr:x>
      <cdr:y>0.1795</cdr:y>
    </cdr:to>
    <cdr:sp>
      <cdr:nvSpPr>
        <cdr:cNvPr id="10" name="AutoShape 14"/>
        <cdr:cNvSpPr>
          <a:spLocks/>
        </cdr:cNvSpPr>
      </cdr:nvSpPr>
      <cdr:spPr>
        <a:xfrm>
          <a:off x="6905625" y="838200"/>
          <a:ext cx="12096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Klesající funkce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7.625" style="0" customWidth="1"/>
    <col min="3" max="3" width="4.375" style="0" customWidth="1"/>
    <col min="4" max="4" width="6.25390625" style="0" customWidth="1"/>
    <col min="6" max="6" width="8.125" style="0" customWidth="1"/>
    <col min="11" max="11" width="12.00390625" style="0" customWidth="1"/>
    <col min="12" max="12" width="9.875" style="0" customWidth="1"/>
  </cols>
  <sheetData>
    <row r="1" spans="1:11" ht="18">
      <c r="A1" s="1"/>
      <c r="B1" s="70" t="s">
        <v>13</v>
      </c>
      <c r="C1" s="70"/>
      <c r="D1" s="70"/>
      <c r="E1" s="70"/>
      <c r="F1" s="70"/>
      <c r="G1" s="1"/>
      <c r="H1" s="1"/>
      <c r="I1" s="1"/>
      <c r="J1" s="1"/>
      <c r="K1" s="1"/>
    </row>
    <row r="2" spans="1:11" ht="12.75" customHeight="1">
      <c r="A2" s="1"/>
      <c r="B2" s="25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"/>
      <c r="B3" s="5" t="s">
        <v>21</v>
      </c>
      <c r="C3" s="50" t="s">
        <v>22</v>
      </c>
      <c r="D3" s="69" t="s">
        <v>27</v>
      </c>
      <c r="E3" s="69"/>
      <c r="F3" s="69"/>
      <c r="G3" s="1"/>
      <c r="H3" s="1"/>
      <c r="I3" s="1"/>
      <c r="J3" s="1"/>
      <c r="K3" s="1"/>
    </row>
    <row r="4" spans="1:11" ht="12.75" customHeight="1">
      <c r="A4" s="1"/>
      <c r="B4" s="25"/>
      <c r="C4" s="50" t="s">
        <v>23</v>
      </c>
      <c r="D4" s="69" t="s">
        <v>26</v>
      </c>
      <c r="E4" s="69"/>
      <c r="F4" s="69"/>
      <c r="G4" s="1"/>
      <c r="H4" s="1"/>
      <c r="I4" s="1"/>
      <c r="J4" s="1"/>
      <c r="K4" s="1"/>
    </row>
    <row r="5" spans="1:11" ht="12.75" customHeight="1">
      <c r="A5" s="1"/>
      <c r="B5" s="25"/>
      <c r="C5" s="50" t="s">
        <v>24</v>
      </c>
      <c r="D5" s="69" t="s">
        <v>25</v>
      </c>
      <c r="E5" s="69"/>
      <c r="F5" s="69"/>
      <c r="G5" s="1"/>
      <c r="H5" s="1"/>
      <c r="I5" s="1"/>
      <c r="J5" s="1"/>
      <c r="K5" s="1"/>
    </row>
    <row r="6" spans="1:11" ht="12.75" customHeight="1">
      <c r="A6" s="1"/>
      <c r="B6" s="25"/>
      <c r="C6" s="7" t="s">
        <v>134</v>
      </c>
      <c r="D6" s="68" t="s">
        <v>135</v>
      </c>
      <c r="E6" s="68"/>
      <c r="F6" s="68"/>
      <c r="G6" s="1"/>
      <c r="H6" s="1"/>
      <c r="I6" s="1"/>
      <c r="J6" s="1"/>
      <c r="K6" s="1"/>
    </row>
    <row r="7" spans="1:11" ht="12.75" customHeight="1">
      <c r="A7" s="1"/>
      <c r="B7" s="25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25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72" t="s">
        <v>14</v>
      </c>
      <c r="C9" s="72"/>
      <c r="D9" s="72"/>
      <c r="E9" s="73" t="s">
        <v>15</v>
      </c>
      <c r="F9" s="73"/>
      <c r="G9" s="74" t="s">
        <v>16</v>
      </c>
      <c r="H9" s="74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71" t="s">
        <v>19</v>
      </c>
      <c r="C11" s="71"/>
      <c r="D11" s="71"/>
      <c r="E11" s="71"/>
      <c r="F11" s="71"/>
      <c r="G11" s="1"/>
      <c r="H11" s="1"/>
      <c r="I11" s="1"/>
      <c r="J11" s="1"/>
      <c r="K11" s="1"/>
    </row>
    <row r="12" spans="1:11" ht="12.75">
      <c r="A12" s="1"/>
      <c r="B12" s="71" t="s">
        <v>17</v>
      </c>
      <c r="C12" s="71"/>
      <c r="D12" s="71"/>
      <c r="E12" s="71"/>
      <c r="F12" s="71"/>
      <c r="G12" s="1"/>
      <c r="H12" s="1"/>
      <c r="I12" s="1"/>
      <c r="J12" s="1"/>
      <c r="K12" s="1"/>
    </row>
    <row r="13" spans="1:11" ht="12.75">
      <c r="A13" s="1"/>
      <c r="B13" s="71" t="s">
        <v>18</v>
      </c>
      <c r="C13" s="71"/>
      <c r="D13" s="71"/>
      <c r="E13" s="7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71" t="s">
        <v>20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 password="DFFF" sheet="1" objects="1" scenarios="1"/>
  <mergeCells count="12">
    <mergeCell ref="B1:F1"/>
    <mergeCell ref="B12:F12"/>
    <mergeCell ref="B13:E13"/>
    <mergeCell ref="B15:K15"/>
    <mergeCell ref="B9:D9"/>
    <mergeCell ref="E9:F9"/>
    <mergeCell ref="G9:H9"/>
    <mergeCell ref="B11:F11"/>
    <mergeCell ref="D6:F6"/>
    <mergeCell ref="D3:F3"/>
    <mergeCell ref="D4:F4"/>
    <mergeCell ref="D5:F5"/>
  </mergeCells>
  <hyperlinks>
    <hyperlink ref="D3" location="'Definice funkce'!A1" display="Definice lineární funkce"/>
    <hyperlink ref="D4" location="'Přímá úměrnost'!A1" display="Přímá úměrnost a její grafy"/>
    <hyperlink ref="D5:F5" location="'Význam konstant k, q'!A1" display="Význam konstant k a q"/>
    <hyperlink ref="D6" location="Minitest!A1" display="Minitest na závěr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13.375" style="0" customWidth="1"/>
    <col min="3" max="13" width="6.375" style="0" customWidth="1"/>
    <col min="15" max="15" width="15.25390625" style="0" customWidth="1"/>
  </cols>
  <sheetData>
    <row r="1" spans="1:13" ht="12.75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75" t="s">
        <v>14</v>
      </c>
      <c r="C3" s="75"/>
      <c r="D3" s="76" t="s">
        <v>15</v>
      </c>
      <c r="E3" s="76"/>
      <c r="F3" s="76"/>
      <c r="G3" s="75" t="s">
        <v>16</v>
      </c>
      <c r="H3" s="75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3" t="s">
        <v>30</v>
      </c>
      <c r="C5" s="71" t="s">
        <v>29</v>
      </c>
      <c r="D5" s="71"/>
      <c r="E5" s="71"/>
      <c r="F5" s="71"/>
      <c r="G5" s="1"/>
      <c r="H5" s="1"/>
      <c r="I5" s="1"/>
      <c r="J5" s="1"/>
      <c r="K5" s="1"/>
      <c r="L5" s="1"/>
      <c r="M5" s="1"/>
    </row>
    <row r="6" spans="1:13" ht="12.75">
      <c r="A6" s="1"/>
      <c r="B6" s="4" t="s">
        <v>31</v>
      </c>
      <c r="C6" s="71" t="s">
        <v>32</v>
      </c>
      <c r="D6" s="71"/>
      <c r="E6" s="71"/>
      <c r="F6" s="71"/>
      <c r="G6" s="1"/>
      <c r="H6" s="1"/>
      <c r="I6" s="1"/>
      <c r="J6" s="1"/>
      <c r="K6" s="1"/>
      <c r="L6" s="1"/>
      <c r="M6" s="1"/>
    </row>
    <row r="7" spans="1:13" ht="12.75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77" t="s">
        <v>35</v>
      </c>
      <c r="C8" s="77"/>
      <c r="D8" s="77"/>
      <c r="E8" s="77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77" t="s">
        <v>33</v>
      </c>
      <c r="C11" s="77"/>
      <c r="D11" s="77"/>
      <c r="E11" s="78" t="s">
        <v>34</v>
      </c>
      <c r="F11" s="78"/>
      <c r="G11" s="78"/>
      <c r="H11" s="78"/>
      <c r="I11" s="78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77" t="s">
        <v>39</v>
      </c>
      <c r="C13" s="77"/>
      <c r="D13" s="77"/>
      <c r="E13" s="7"/>
      <c r="F13" s="1"/>
      <c r="G13" s="1"/>
      <c r="H13" s="1"/>
      <c r="I13" s="1"/>
      <c r="J13" s="1"/>
      <c r="K13" s="1"/>
      <c r="L13" s="1"/>
      <c r="M13" s="1"/>
    </row>
    <row r="14" spans="1:1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thickBot="1">
      <c r="A15" s="1"/>
      <c r="B15" s="8" t="s">
        <v>0</v>
      </c>
      <c r="C15" s="9">
        <v>-5</v>
      </c>
      <c r="D15" s="10">
        <v>-4</v>
      </c>
      <c r="E15" s="10">
        <v>-3</v>
      </c>
      <c r="F15" s="10">
        <v>-2</v>
      </c>
      <c r="G15" s="10">
        <v>-1</v>
      </c>
      <c r="H15" s="10">
        <v>0</v>
      </c>
      <c r="I15" s="10">
        <v>1</v>
      </c>
      <c r="J15" s="10">
        <v>2</v>
      </c>
      <c r="K15" s="10">
        <v>3</v>
      </c>
      <c r="L15" s="10">
        <v>4</v>
      </c>
      <c r="M15" s="11">
        <v>5</v>
      </c>
    </row>
    <row r="16" spans="1:13" ht="12.75">
      <c r="A16" s="1"/>
      <c r="B16" s="12" t="s">
        <v>77</v>
      </c>
      <c r="C16" s="13">
        <f>3*C15-1</f>
        <v>-16</v>
      </c>
      <c r="D16" s="13">
        <f aca="true" t="shared" si="0" ref="D16:M16">3*D15-1</f>
        <v>-13</v>
      </c>
      <c r="E16" s="13">
        <f t="shared" si="0"/>
        <v>-10</v>
      </c>
      <c r="F16" s="13">
        <f t="shared" si="0"/>
        <v>-7</v>
      </c>
      <c r="G16" s="13">
        <f t="shared" si="0"/>
        <v>-4</v>
      </c>
      <c r="H16" s="13">
        <f t="shared" si="0"/>
        <v>-1</v>
      </c>
      <c r="I16" s="13">
        <f t="shared" si="0"/>
        <v>2</v>
      </c>
      <c r="J16" s="13">
        <f t="shared" si="0"/>
        <v>5</v>
      </c>
      <c r="K16" s="13">
        <f t="shared" si="0"/>
        <v>8</v>
      </c>
      <c r="L16" s="13">
        <f t="shared" si="0"/>
        <v>11</v>
      </c>
      <c r="M16" s="13">
        <f t="shared" si="0"/>
        <v>14</v>
      </c>
    </row>
    <row r="17" spans="1:13" ht="12.75">
      <c r="A17" s="1"/>
      <c r="B17" s="14" t="s">
        <v>36</v>
      </c>
      <c r="C17" s="15">
        <f>0.5*C15+3</f>
        <v>0.5</v>
      </c>
      <c r="D17" s="15">
        <f aca="true" t="shared" si="1" ref="D17:M17">0.5*D15+3</f>
        <v>1</v>
      </c>
      <c r="E17" s="15">
        <f t="shared" si="1"/>
        <v>1.5</v>
      </c>
      <c r="F17" s="15">
        <f t="shared" si="1"/>
        <v>2</v>
      </c>
      <c r="G17" s="15">
        <f t="shared" si="1"/>
        <v>2.5</v>
      </c>
      <c r="H17" s="15">
        <f t="shared" si="1"/>
        <v>3</v>
      </c>
      <c r="I17" s="15">
        <f t="shared" si="1"/>
        <v>3.5</v>
      </c>
      <c r="J17" s="15">
        <f t="shared" si="1"/>
        <v>4</v>
      </c>
      <c r="K17" s="15">
        <f t="shared" si="1"/>
        <v>4.5</v>
      </c>
      <c r="L17" s="15">
        <f t="shared" si="1"/>
        <v>5</v>
      </c>
      <c r="M17" s="15">
        <f t="shared" si="1"/>
        <v>5.5</v>
      </c>
    </row>
    <row r="18" spans="1:13" ht="12.75">
      <c r="A18" s="1"/>
      <c r="B18" s="16" t="s">
        <v>8</v>
      </c>
      <c r="C18" s="15">
        <f>-C15</f>
        <v>5</v>
      </c>
      <c r="D18" s="15">
        <f aca="true" t="shared" si="2" ref="D18:M18">-D15</f>
        <v>4</v>
      </c>
      <c r="E18" s="15">
        <f t="shared" si="2"/>
        <v>3</v>
      </c>
      <c r="F18" s="15">
        <f t="shared" si="2"/>
        <v>2</v>
      </c>
      <c r="G18" s="15">
        <f t="shared" si="2"/>
        <v>1</v>
      </c>
      <c r="H18" s="15">
        <f t="shared" si="2"/>
        <v>0</v>
      </c>
      <c r="I18" s="15">
        <f t="shared" si="2"/>
        <v>-1</v>
      </c>
      <c r="J18" s="15">
        <f t="shared" si="2"/>
        <v>-2</v>
      </c>
      <c r="K18" s="15">
        <f t="shared" si="2"/>
        <v>-3</v>
      </c>
      <c r="L18" s="15">
        <f t="shared" si="2"/>
        <v>-4</v>
      </c>
      <c r="M18" s="15">
        <f t="shared" si="2"/>
        <v>-5</v>
      </c>
    </row>
    <row r="19" spans="1:13" ht="13.5" thickBot="1">
      <c r="A19" s="1"/>
      <c r="B19" s="17" t="s">
        <v>37</v>
      </c>
      <c r="C19" s="15">
        <f>2</f>
        <v>2</v>
      </c>
      <c r="D19" s="15">
        <f>2</f>
        <v>2</v>
      </c>
      <c r="E19" s="15">
        <f>2</f>
        <v>2</v>
      </c>
      <c r="F19" s="15">
        <f>2</f>
        <v>2</v>
      </c>
      <c r="G19" s="15">
        <f>2</f>
        <v>2</v>
      </c>
      <c r="H19" s="15">
        <f>2</f>
        <v>2</v>
      </c>
      <c r="I19" s="15">
        <f>2</f>
        <v>2</v>
      </c>
      <c r="J19" s="15">
        <f>2</f>
        <v>2</v>
      </c>
      <c r="K19" s="15">
        <f>2</f>
        <v>2</v>
      </c>
      <c r="L19" s="15">
        <f>2</f>
        <v>2</v>
      </c>
      <c r="M19" s="15">
        <f>2</f>
        <v>2</v>
      </c>
    </row>
    <row r="20" spans="1:13" ht="13.5" thickBot="1">
      <c r="A20" s="1"/>
      <c r="B20" s="18" t="s">
        <v>16</v>
      </c>
      <c r="C20" s="19">
        <f>$D$23*C15+$D$24</f>
        <v>-4</v>
      </c>
      <c r="D20" s="19">
        <f aca="true" t="shared" si="3" ref="D20:M20">$D$23*D15+$D$24</f>
        <v>-3</v>
      </c>
      <c r="E20" s="19">
        <f t="shared" si="3"/>
        <v>-2</v>
      </c>
      <c r="F20" s="19">
        <f t="shared" si="3"/>
        <v>-1</v>
      </c>
      <c r="G20" s="19">
        <f t="shared" si="3"/>
        <v>0</v>
      </c>
      <c r="H20" s="19">
        <f t="shared" si="3"/>
        <v>1</v>
      </c>
      <c r="I20" s="19">
        <f t="shared" si="3"/>
        <v>2</v>
      </c>
      <c r="J20" s="19">
        <f t="shared" si="3"/>
        <v>3</v>
      </c>
      <c r="K20" s="19">
        <f t="shared" si="3"/>
        <v>4</v>
      </c>
      <c r="L20" s="19">
        <f t="shared" si="3"/>
        <v>5</v>
      </c>
      <c r="M20" s="19">
        <f t="shared" si="3"/>
        <v>6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 thickBot="1">
      <c r="A22" s="1"/>
      <c r="B22" s="71" t="s">
        <v>40</v>
      </c>
      <c r="C22" s="71"/>
      <c r="D22" s="71"/>
      <c r="E22" s="71"/>
      <c r="F22" s="71"/>
      <c r="G22" s="71"/>
      <c r="H22" s="71"/>
      <c r="I22" s="71"/>
      <c r="J22" s="71"/>
      <c r="K22" s="71"/>
      <c r="L22" s="1"/>
      <c r="M22" s="1"/>
    </row>
    <row r="23" spans="1:13" ht="13.5" thickBot="1">
      <c r="A23" s="1"/>
      <c r="B23" s="20" t="s">
        <v>38</v>
      </c>
      <c r="C23" s="21" t="s">
        <v>42</v>
      </c>
      <c r="D23" s="51">
        <v>1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3.5" thickBot="1">
      <c r="A24" s="1"/>
      <c r="B24" s="22"/>
      <c r="C24" s="23" t="s">
        <v>43</v>
      </c>
      <c r="D24" s="51">
        <v>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24" t="s">
        <v>41</v>
      </c>
      <c r="C26" s="71" t="s">
        <v>101</v>
      </c>
      <c r="D26" s="71"/>
      <c r="E26" s="71"/>
      <c r="F26" s="71"/>
      <c r="G26" s="71"/>
      <c r="H26" s="71"/>
      <c r="I26" s="71"/>
      <c r="J26" s="71"/>
      <c r="K26" s="71"/>
      <c r="L26" s="7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 password="DFFF" sheet="1" objects="1" scenarios="1"/>
  <mergeCells count="11">
    <mergeCell ref="C6:F6"/>
    <mergeCell ref="B8:E8"/>
    <mergeCell ref="B22:K22"/>
    <mergeCell ref="C26:L26"/>
    <mergeCell ref="B11:D11"/>
    <mergeCell ref="B13:D13"/>
    <mergeCell ref="E11:I11"/>
    <mergeCell ref="B3:C3"/>
    <mergeCell ref="D3:F3"/>
    <mergeCell ref="G3:H3"/>
    <mergeCell ref="C5:F5"/>
  </mergeCells>
  <hyperlinks>
    <hyperlink ref="B1" location="Úvod!A1" display="zpět na úvod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9.875" style="0" customWidth="1"/>
    <col min="3" max="5" width="6.375" style="0" customWidth="1"/>
    <col min="6" max="6" width="6.625" style="0" customWidth="1"/>
    <col min="7" max="13" width="6.375" style="0" customWidth="1"/>
    <col min="14" max="14" width="3.75390625" style="0" customWidth="1"/>
  </cols>
  <sheetData>
    <row r="1" spans="1:14" ht="12.75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1"/>
      <c r="B2" s="48" t="s">
        <v>44</v>
      </c>
      <c r="C2" s="49"/>
      <c r="D2" s="49"/>
      <c r="E2" s="49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5" t="s">
        <v>45</v>
      </c>
      <c r="C3" s="1"/>
      <c r="D3" s="1"/>
      <c r="E3" s="1"/>
      <c r="F3" s="1"/>
      <c r="G3" s="1"/>
      <c r="H3" s="1"/>
      <c r="I3" s="4" t="s">
        <v>46</v>
      </c>
      <c r="J3" s="1"/>
      <c r="K3" s="1"/>
      <c r="L3" s="1"/>
      <c r="M3" s="1"/>
      <c r="N3" s="1"/>
    </row>
    <row r="4" spans="1:14" ht="4.5" customHeight="1">
      <c r="A4" s="1"/>
      <c r="B4" s="5"/>
      <c r="C4" s="1"/>
      <c r="D4" s="1"/>
      <c r="E4" s="1"/>
      <c r="F4" s="1"/>
      <c r="G4" s="1"/>
      <c r="H4" s="1"/>
      <c r="I4" s="4"/>
      <c r="J4" s="1"/>
      <c r="K4" s="1"/>
      <c r="L4" s="1"/>
      <c r="M4" s="1"/>
      <c r="N4" s="1"/>
    </row>
    <row r="5" spans="1:14" ht="12.75">
      <c r="A5" s="1"/>
      <c r="B5" s="24" t="s">
        <v>47</v>
      </c>
      <c r="C5" s="78" t="s">
        <v>48</v>
      </c>
      <c r="D5" s="78"/>
      <c r="E5" s="78"/>
      <c r="F5" s="6" t="s">
        <v>50</v>
      </c>
      <c r="G5" s="78" t="s">
        <v>51</v>
      </c>
      <c r="H5" s="78"/>
      <c r="I5" s="5" t="s">
        <v>49</v>
      </c>
      <c r="J5" s="1"/>
      <c r="K5" s="1"/>
      <c r="L5" s="1"/>
      <c r="M5" s="1"/>
      <c r="N5" s="1"/>
    </row>
    <row r="6" spans="1:14" ht="12.75">
      <c r="A6" s="1"/>
      <c r="B6" s="1"/>
      <c r="C6" s="26"/>
      <c r="D6" s="26"/>
      <c r="E6" s="26"/>
      <c r="F6" s="26"/>
      <c r="G6" s="26"/>
      <c r="H6" s="26"/>
      <c r="I6" s="26"/>
      <c r="J6" s="26"/>
      <c r="K6" s="26"/>
      <c r="L6" s="26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79" t="s">
        <v>52</v>
      </c>
      <c r="C8" s="79"/>
      <c r="D8" s="79"/>
      <c r="E8" s="79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79" t="s">
        <v>57</v>
      </c>
      <c r="C10" s="79"/>
      <c r="D10" s="71" t="s">
        <v>56</v>
      </c>
      <c r="E10" s="71"/>
      <c r="F10" s="71"/>
      <c r="G10" s="71"/>
      <c r="H10" s="71"/>
      <c r="I10" s="7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77" t="s">
        <v>55</v>
      </c>
      <c r="C12" s="77"/>
      <c r="D12" s="77"/>
      <c r="E12" s="77"/>
      <c r="F12" s="71" t="s">
        <v>53</v>
      </c>
      <c r="G12" s="71"/>
      <c r="H12" s="71"/>
      <c r="I12" s="71"/>
      <c r="J12" s="71"/>
      <c r="K12" s="7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77" t="s">
        <v>39</v>
      </c>
      <c r="C14" s="77"/>
      <c r="D14" s="7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thickBot="1">
      <c r="A16" s="1"/>
      <c r="B16" s="8" t="s">
        <v>0</v>
      </c>
      <c r="C16" s="27">
        <v>-5</v>
      </c>
      <c r="D16" s="28">
        <v>-4</v>
      </c>
      <c r="E16" s="28">
        <v>-3</v>
      </c>
      <c r="F16" s="28">
        <v>-2</v>
      </c>
      <c r="G16" s="28">
        <v>-1</v>
      </c>
      <c r="H16" s="28">
        <v>0</v>
      </c>
      <c r="I16" s="28">
        <v>1</v>
      </c>
      <c r="J16" s="28">
        <v>2</v>
      </c>
      <c r="K16" s="28">
        <v>3</v>
      </c>
      <c r="L16" s="28">
        <v>4</v>
      </c>
      <c r="M16" s="29">
        <v>5</v>
      </c>
      <c r="N16" s="1"/>
    </row>
    <row r="17" spans="1:14" ht="12.75">
      <c r="A17" s="1"/>
      <c r="B17" s="12" t="s">
        <v>1</v>
      </c>
      <c r="C17" s="13">
        <f>0.25*C16</f>
        <v>-1.25</v>
      </c>
      <c r="D17" s="30">
        <f aca="true" t="shared" si="0" ref="D17:M17">0.25*D16</f>
        <v>-1</v>
      </c>
      <c r="E17" s="30">
        <f t="shared" si="0"/>
        <v>-0.75</v>
      </c>
      <c r="F17" s="30">
        <f t="shared" si="0"/>
        <v>-0.5</v>
      </c>
      <c r="G17" s="30">
        <f t="shared" si="0"/>
        <v>-0.25</v>
      </c>
      <c r="H17" s="30">
        <f t="shared" si="0"/>
        <v>0</v>
      </c>
      <c r="I17" s="30">
        <f t="shared" si="0"/>
        <v>0.25</v>
      </c>
      <c r="J17" s="30">
        <f t="shared" si="0"/>
        <v>0.5</v>
      </c>
      <c r="K17" s="30">
        <f t="shared" si="0"/>
        <v>0.75</v>
      </c>
      <c r="L17" s="30">
        <f t="shared" si="0"/>
        <v>1</v>
      </c>
      <c r="M17" s="31">
        <f t="shared" si="0"/>
        <v>1.25</v>
      </c>
      <c r="N17" s="1"/>
    </row>
    <row r="18" spans="1:14" ht="12.75">
      <c r="A18" s="1"/>
      <c r="B18" s="14" t="s">
        <v>2</v>
      </c>
      <c r="C18" s="15">
        <f aca="true" t="shared" si="1" ref="C18:M18">0.5*C16</f>
        <v>-2.5</v>
      </c>
      <c r="D18" s="32">
        <f t="shared" si="1"/>
        <v>-2</v>
      </c>
      <c r="E18" s="32">
        <f t="shared" si="1"/>
        <v>-1.5</v>
      </c>
      <c r="F18" s="32">
        <f t="shared" si="1"/>
        <v>-1</v>
      </c>
      <c r="G18" s="32">
        <f t="shared" si="1"/>
        <v>-0.5</v>
      </c>
      <c r="H18" s="32">
        <f t="shared" si="1"/>
        <v>0</v>
      </c>
      <c r="I18" s="32">
        <f t="shared" si="1"/>
        <v>0.5</v>
      </c>
      <c r="J18" s="32">
        <f t="shared" si="1"/>
        <v>1</v>
      </c>
      <c r="K18" s="32">
        <f t="shared" si="1"/>
        <v>1.5</v>
      </c>
      <c r="L18" s="32">
        <f t="shared" si="1"/>
        <v>2</v>
      </c>
      <c r="M18" s="33">
        <f t="shared" si="1"/>
        <v>2.5</v>
      </c>
      <c r="N18" s="1"/>
    </row>
    <row r="19" spans="1:14" ht="12.75">
      <c r="A19" s="1"/>
      <c r="B19" s="16" t="s">
        <v>3</v>
      </c>
      <c r="C19" s="15">
        <f aca="true" t="shared" si="2" ref="C19:M19">C16</f>
        <v>-5</v>
      </c>
      <c r="D19" s="32">
        <f t="shared" si="2"/>
        <v>-4</v>
      </c>
      <c r="E19" s="32">
        <f t="shared" si="2"/>
        <v>-3</v>
      </c>
      <c r="F19" s="32">
        <f t="shared" si="2"/>
        <v>-2</v>
      </c>
      <c r="G19" s="32">
        <f t="shared" si="2"/>
        <v>-1</v>
      </c>
      <c r="H19" s="32">
        <f t="shared" si="2"/>
        <v>0</v>
      </c>
      <c r="I19" s="32">
        <f t="shared" si="2"/>
        <v>1</v>
      </c>
      <c r="J19" s="32">
        <f t="shared" si="2"/>
        <v>2</v>
      </c>
      <c r="K19" s="32">
        <f t="shared" si="2"/>
        <v>3</v>
      </c>
      <c r="L19" s="32">
        <f t="shared" si="2"/>
        <v>4</v>
      </c>
      <c r="M19" s="33">
        <f t="shared" si="2"/>
        <v>5</v>
      </c>
      <c r="N19" s="1"/>
    </row>
    <row r="20" spans="1:14" ht="12.75">
      <c r="A20" s="1"/>
      <c r="B20" s="17" t="s">
        <v>4</v>
      </c>
      <c r="C20" s="15">
        <f aca="true" t="shared" si="3" ref="C20:M20">2*C16</f>
        <v>-10</v>
      </c>
      <c r="D20" s="32">
        <f t="shared" si="3"/>
        <v>-8</v>
      </c>
      <c r="E20" s="32">
        <f t="shared" si="3"/>
        <v>-6</v>
      </c>
      <c r="F20" s="32">
        <f t="shared" si="3"/>
        <v>-4</v>
      </c>
      <c r="G20" s="32">
        <f t="shared" si="3"/>
        <v>-2</v>
      </c>
      <c r="H20" s="32">
        <f t="shared" si="3"/>
        <v>0</v>
      </c>
      <c r="I20" s="32">
        <f t="shared" si="3"/>
        <v>2</v>
      </c>
      <c r="J20" s="32">
        <f t="shared" si="3"/>
        <v>4</v>
      </c>
      <c r="K20" s="32">
        <f t="shared" si="3"/>
        <v>6</v>
      </c>
      <c r="L20" s="32">
        <f t="shared" si="3"/>
        <v>8</v>
      </c>
      <c r="M20" s="33">
        <f t="shared" si="3"/>
        <v>10</v>
      </c>
      <c r="N20" s="1"/>
    </row>
    <row r="21" spans="1:14" ht="13.5" thickBot="1">
      <c r="A21" s="1"/>
      <c r="B21" s="34" t="s">
        <v>5</v>
      </c>
      <c r="C21" s="35">
        <f>4*C16</f>
        <v>-20</v>
      </c>
      <c r="D21" s="36">
        <f aca="true" t="shared" si="4" ref="D21:M21">4*D16</f>
        <v>-16</v>
      </c>
      <c r="E21" s="36">
        <f t="shared" si="4"/>
        <v>-12</v>
      </c>
      <c r="F21" s="36">
        <f t="shared" si="4"/>
        <v>-8</v>
      </c>
      <c r="G21" s="36">
        <f t="shared" si="4"/>
        <v>-4</v>
      </c>
      <c r="H21" s="36">
        <f t="shared" si="4"/>
        <v>0</v>
      </c>
      <c r="I21" s="36">
        <f t="shared" si="4"/>
        <v>4</v>
      </c>
      <c r="J21" s="36">
        <f t="shared" si="4"/>
        <v>8</v>
      </c>
      <c r="K21" s="36">
        <f t="shared" si="4"/>
        <v>12</v>
      </c>
      <c r="L21" s="36">
        <f t="shared" si="4"/>
        <v>16</v>
      </c>
      <c r="M21" s="37">
        <f t="shared" si="4"/>
        <v>20</v>
      </c>
      <c r="N21" s="1"/>
    </row>
    <row r="22" spans="1:14" ht="13.5" thickBot="1">
      <c r="A22" s="1"/>
      <c r="B22" s="18" t="s">
        <v>11</v>
      </c>
      <c r="C22" s="19">
        <f aca="true" t="shared" si="5" ref="C22:M22">$D$25*C16</f>
        <v>10</v>
      </c>
      <c r="D22" s="38">
        <f t="shared" si="5"/>
        <v>8</v>
      </c>
      <c r="E22" s="38">
        <f t="shared" si="5"/>
        <v>6</v>
      </c>
      <c r="F22" s="38">
        <f t="shared" si="5"/>
        <v>4</v>
      </c>
      <c r="G22" s="38">
        <f t="shared" si="5"/>
        <v>2</v>
      </c>
      <c r="H22" s="38">
        <f t="shared" si="5"/>
        <v>0</v>
      </c>
      <c r="I22" s="38">
        <f t="shared" si="5"/>
        <v>-2</v>
      </c>
      <c r="J22" s="38">
        <f t="shared" si="5"/>
        <v>-4</v>
      </c>
      <c r="K22" s="38">
        <f t="shared" si="5"/>
        <v>-6</v>
      </c>
      <c r="L22" s="38">
        <f t="shared" si="5"/>
        <v>-8</v>
      </c>
      <c r="M22" s="39">
        <f t="shared" si="5"/>
        <v>-10</v>
      </c>
      <c r="N22" s="1"/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 thickBot="1">
      <c r="A24" s="1"/>
      <c r="B24" s="78" t="s">
        <v>54</v>
      </c>
      <c r="C24" s="78"/>
      <c r="D24" s="78"/>
      <c r="E24" s="78"/>
      <c r="F24" s="78"/>
      <c r="G24" s="78"/>
      <c r="H24" s="78"/>
      <c r="I24" s="78"/>
      <c r="J24" s="78"/>
      <c r="K24" s="78"/>
      <c r="L24" s="1"/>
      <c r="M24" s="1"/>
      <c r="N24" s="1"/>
    </row>
    <row r="25" spans="1:14" ht="12.75" customHeight="1" thickBot="1">
      <c r="A25" s="1"/>
      <c r="B25" s="20" t="s">
        <v>38</v>
      </c>
      <c r="C25" s="21" t="s">
        <v>42</v>
      </c>
      <c r="D25" s="51">
        <v>-2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79" t="s">
        <v>58</v>
      </c>
      <c r="C28" s="79"/>
      <c r="D28" s="71" t="s">
        <v>59</v>
      </c>
      <c r="E28" s="71"/>
      <c r="F28" s="71"/>
      <c r="G28" s="71"/>
      <c r="H28" s="71"/>
      <c r="I28" s="7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77" t="s">
        <v>55</v>
      </c>
      <c r="C30" s="77"/>
      <c r="D30" s="77"/>
      <c r="E30" s="77"/>
      <c r="F30" s="71" t="s">
        <v>60</v>
      </c>
      <c r="G30" s="71"/>
      <c r="H30" s="71"/>
      <c r="I30" s="71"/>
      <c r="J30" s="71"/>
      <c r="K30" s="7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77" t="s">
        <v>39</v>
      </c>
      <c r="C32" s="77"/>
      <c r="D32" s="77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 thickBot="1">
      <c r="A34" s="1"/>
      <c r="B34" s="8" t="s">
        <v>0</v>
      </c>
      <c r="C34" s="27">
        <v>-5</v>
      </c>
      <c r="D34" s="28">
        <v>-4</v>
      </c>
      <c r="E34" s="28">
        <v>-3</v>
      </c>
      <c r="F34" s="28">
        <v>-2</v>
      </c>
      <c r="G34" s="28">
        <v>-1</v>
      </c>
      <c r="H34" s="28">
        <v>0</v>
      </c>
      <c r="I34" s="28">
        <v>1</v>
      </c>
      <c r="J34" s="28">
        <v>2</v>
      </c>
      <c r="K34" s="28">
        <v>3</v>
      </c>
      <c r="L34" s="28">
        <v>4</v>
      </c>
      <c r="M34" s="29">
        <v>5</v>
      </c>
      <c r="N34" s="1"/>
    </row>
    <row r="35" spans="1:14" ht="12.75">
      <c r="A35" s="1"/>
      <c r="B35" s="12" t="s">
        <v>7</v>
      </c>
      <c r="C35" s="13">
        <f>-0.25*C34</f>
        <v>1.25</v>
      </c>
      <c r="D35" s="13">
        <f aca="true" t="shared" si="6" ref="D35:M35">-0.25*D34</f>
        <v>1</v>
      </c>
      <c r="E35" s="13">
        <f t="shared" si="6"/>
        <v>0.75</v>
      </c>
      <c r="F35" s="13">
        <f t="shared" si="6"/>
        <v>0.5</v>
      </c>
      <c r="G35" s="13">
        <f t="shared" si="6"/>
        <v>0.25</v>
      </c>
      <c r="H35" s="13">
        <f t="shared" si="6"/>
        <v>0</v>
      </c>
      <c r="I35" s="13">
        <f t="shared" si="6"/>
        <v>-0.25</v>
      </c>
      <c r="J35" s="13">
        <f t="shared" si="6"/>
        <v>-0.5</v>
      </c>
      <c r="K35" s="13">
        <f t="shared" si="6"/>
        <v>-0.75</v>
      </c>
      <c r="L35" s="13">
        <f t="shared" si="6"/>
        <v>-1</v>
      </c>
      <c r="M35" s="13">
        <f t="shared" si="6"/>
        <v>-1.25</v>
      </c>
      <c r="N35" s="1"/>
    </row>
    <row r="36" spans="1:14" ht="12.75">
      <c r="A36" s="1"/>
      <c r="B36" s="14" t="s">
        <v>6</v>
      </c>
      <c r="C36" s="15">
        <f>-0.5*C34</f>
        <v>2.5</v>
      </c>
      <c r="D36" s="15">
        <f aca="true" t="shared" si="7" ref="D36:M36">-0.5*D34</f>
        <v>2</v>
      </c>
      <c r="E36" s="15">
        <f t="shared" si="7"/>
        <v>1.5</v>
      </c>
      <c r="F36" s="15">
        <f t="shared" si="7"/>
        <v>1</v>
      </c>
      <c r="G36" s="15">
        <f t="shared" si="7"/>
        <v>0.5</v>
      </c>
      <c r="H36" s="15">
        <f t="shared" si="7"/>
        <v>0</v>
      </c>
      <c r="I36" s="15">
        <f t="shared" si="7"/>
        <v>-0.5</v>
      </c>
      <c r="J36" s="15">
        <f t="shared" si="7"/>
        <v>-1</v>
      </c>
      <c r="K36" s="15">
        <f t="shared" si="7"/>
        <v>-1.5</v>
      </c>
      <c r="L36" s="15">
        <f t="shared" si="7"/>
        <v>-2</v>
      </c>
      <c r="M36" s="15">
        <f t="shared" si="7"/>
        <v>-2.5</v>
      </c>
      <c r="N36" s="1"/>
    </row>
    <row r="37" spans="1:14" ht="12.75">
      <c r="A37" s="1"/>
      <c r="B37" s="16" t="s">
        <v>8</v>
      </c>
      <c r="C37" s="15">
        <f>-C34</f>
        <v>5</v>
      </c>
      <c r="D37" s="15">
        <f aca="true" t="shared" si="8" ref="D37:M37">-D34</f>
        <v>4</v>
      </c>
      <c r="E37" s="15">
        <f t="shared" si="8"/>
        <v>3</v>
      </c>
      <c r="F37" s="15">
        <f t="shared" si="8"/>
        <v>2</v>
      </c>
      <c r="G37" s="15">
        <f t="shared" si="8"/>
        <v>1</v>
      </c>
      <c r="H37" s="15">
        <f t="shared" si="8"/>
        <v>0</v>
      </c>
      <c r="I37" s="15">
        <f t="shared" si="8"/>
        <v>-1</v>
      </c>
      <c r="J37" s="15">
        <f t="shared" si="8"/>
        <v>-2</v>
      </c>
      <c r="K37" s="15">
        <f t="shared" si="8"/>
        <v>-3</v>
      </c>
      <c r="L37" s="15">
        <f t="shared" si="8"/>
        <v>-4</v>
      </c>
      <c r="M37" s="15">
        <f t="shared" si="8"/>
        <v>-5</v>
      </c>
      <c r="N37" s="1"/>
    </row>
    <row r="38" spans="1:14" ht="12.75">
      <c r="A38" s="1"/>
      <c r="B38" s="17" t="s">
        <v>9</v>
      </c>
      <c r="C38" s="15">
        <f>-2*C34</f>
        <v>10</v>
      </c>
      <c r="D38" s="15">
        <f aca="true" t="shared" si="9" ref="D38:M38">-2*D34</f>
        <v>8</v>
      </c>
      <c r="E38" s="15">
        <f t="shared" si="9"/>
        <v>6</v>
      </c>
      <c r="F38" s="15">
        <f t="shared" si="9"/>
        <v>4</v>
      </c>
      <c r="G38" s="15">
        <f t="shared" si="9"/>
        <v>2</v>
      </c>
      <c r="H38" s="15">
        <f t="shared" si="9"/>
        <v>0</v>
      </c>
      <c r="I38" s="15">
        <f t="shared" si="9"/>
        <v>-2</v>
      </c>
      <c r="J38" s="15">
        <f t="shared" si="9"/>
        <v>-4</v>
      </c>
      <c r="K38" s="15">
        <f t="shared" si="9"/>
        <v>-6</v>
      </c>
      <c r="L38" s="15">
        <f t="shared" si="9"/>
        <v>-8</v>
      </c>
      <c r="M38" s="15">
        <f t="shared" si="9"/>
        <v>-10</v>
      </c>
      <c r="N38" s="1"/>
    </row>
    <row r="39" spans="1:14" ht="13.5" thickBot="1">
      <c r="A39" s="1"/>
      <c r="B39" s="34" t="s">
        <v>10</v>
      </c>
      <c r="C39" s="35">
        <f>-4*C34</f>
        <v>20</v>
      </c>
      <c r="D39" s="35">
        <f aca="true" t="shared" si="10" ref="D39:M39">-4*D34</f>
        <v>16</v>
      </c>
      <c r="E39" s="35">
        <f t="shared" si="10"/>
        <v>12</v>
      </c>
      <c r="F39" s="35">
        <f t="shared" si="10"/>
        <v>8</v>
      </c>
      <c r="G39" s="35">
        <f t="shared" si="10"/>
        <v>4</v>
      </c>
      <c r="H39" s="35">
        <f t="shared" si="10"/>
        <v>0</v>
      </c>
      <c r="I39" s="35">
        <f t="shared" si="10"/>
        <v>-4</v>
      </c>
      <c r="J39" s="35">
        <f t="shared" si="10"/>
        <v>-8</v>
      </c>
      <c r="K39" s="35">
        <f t="shared" si="10"/>
        <v>-12</v>
      </c>
      <c r="L39" s="35">
        <f t="shared" si="10"/>
        <v>-16</v>
      </c>
      <c r="M39" s="35">
        <f t="shared" si="10"/>
        <v>-20</v>
      </c>
      <c r="N39" s="1"/>
    </row>
    <row r="40" spans="1:14" ht="13.5" thickBot="1">
      <c r="A40" s="1"/>
      <c r="B40" s="18" t="s">
        <v>12</v>
      </c>
      <c r="C40" s="19">
        <f aca="true" t="shared" si="11" ref="C40:M40">$D$43*C34</f>
        <v>0</v>
      </c>
      <c r="D40" s="19">
        <f t="shared" si="11"/>
        <v>0</v>
      </c>
      <c r="E40" s="19">
        <f t="shared" si="11"/>
        <v>0</v>
      </c>
      <c r="F40" s="19">
        <f t="shared" si="11"/>
        <v>0</v>
      </c>
      <c r="G40" s="19">
        <f t="shared" si="11"/>
        <v>0</v>
      </c>
      <c r="H40" s="19">
        <f t="shared" si="11"/>
        <v>0</v>
      </c>
      <c r="I40" s="19">
        <f t="shared" si="11"/>
        <v>0</v>
      </c>
      <c r="J40" s="19">
        <f t="shared" si="11"/>
        <v>0</v>
      </c>
      <c r="K40" s="19">
        <f t="shared" si="11"/>
        <v>0</v>
      </c>
      <c r="L40" s="19">
        <f t="shared" si="11"/>
        <v>0</v>
      </c>
      <c r="M40" s="19">
        <f t="shared" si="11"/>
        <v>0</v>
      </c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 thickBot="1">
      <c r="A42" s="1"/>
      <c r="B42" s="71" t="s">
        <v>54</v>
      </c>
      <c r="C42" s="71"/>
      <c r="D42" s="71"/>
      <c r="E42" s="71"/>
      <c r="F42" s="71"/>
      <c r="G42" s="71"/>
      <c r="H42" s="71"/>
      <c r="I42" s="71"/>
      <c r="J42" s="71"/>
      <c r="K42" s="71"/>
      <c r="L42" s="1"/>
      <c r="M42" s="1"/>
      <c r="N42" s="1"/>
    </row>
    <row r="43" spans="1:14" ht="13.5" thickBot="1">
      <c r="A43" s="1"/>
      <c r="B43" s="20" t="s">
        <v>38</v>
      </c>
      <c r="C43" s="21" t="s">
        <v>42</v>
      </c>
      <c r="D43" s="51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79" t="s">
        <v>63</v>
      </c>
      <c r="C46" s="79"/>
      <c r="D46" s="71" t="s">
        <v>62</v>
      </c>
      <c r="E46" s="71"/>
      <c r="F46" s="71"/>
      <c r="G46" s="71"/>
      <c r="H46" s="71"/>
      <c r="I46" s="71"/>
      <c r="J46" s="71"/>
      <c r="K46" s="71"/>
      <c r="L46" s="7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71" t="s">
        <v>61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password="DFFF" sheet="1" objects="1" scenarios="1"/>
  <mergeCells count="18">
    <mergeCell ref="B42:K42"/>
    <mergeCell ref="B46:C46"/>
    <mergeCell ref="D46:L46"/>
    <mergeCell ref="B48:L48"/>
    <mergeCell ref="B28:C28"/>
    <mergeCell ref="D28:I28"/>
    <mergeCell ref="B30:E30"/>
    <mergeCell ref="F30:K30"/>
    <mergeCell ref="C5:E5"/>
    <mergeCell ref="G5:H5"/>
    <mergeCell ref="B14:D14"/>
    <mergeCell ref="B32:D32"/>
    <mergeCell ref="B8:E8"/>
    <mergeCell ref="B10:C10"/>
    <mergeCell ref="D10:I10"/>
    <mergeCell ref="F12:K12"/>
    <mergeCell ref="B12:E12"/>
    <mergeCell ref="B24:K24"/>
  </mergeCells>
  <hyperlinks>
    <hyperlink ref="B1" location="Úvod!A1" display="zpět na úvod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13.375" style="0" customWidth="1"/>
    <col min="3" max="13" width="6.375" style="0" customWidth="1"/>
  </cols>
  <sheetData>
    <row r="1" spans="1:13" ht="12.75">
      <c r="A1" s="52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75" t="s">
        <v>64</v>
      </c>
      <c r="C2" s="75"/>
      <c r="D2" s="75"/>
      <c r="E2" s="75"/>
      <c r="F2" s="75"/>
      <c r="G2" s="75"/>
      <c r="H2" s="75"/>
      <c r="I2" s="75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/>
      <c r="M3" s="1"/>
    </row>
    <row r="4" spans="1:13" ht="15.75">
      <c r="A4" s="1"/>
      <c r="B4" s="80" t="s">
        <v>65</v>
      </c>
      <c r="C4" s="80"/>
      <c r="D4" s="80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71" t="s">
        <v>66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2.75">
      <c r="A9" s="1"/>
      <c r="B9" s="71" t="s">
        <v>68</v>
      </c>
      <c r="C9" s="71"/>
      <c r="D9" s="71"/>
      <c r="E9" s="71"/>
      <c r="F9" s="71"/>
      <c r="G9" s="71"/>
      <c r="H9" s="71"/>
      <c r="I9" s="7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77" t="s">
        <v>69</v>
      </c>
      <c r="C11" s="77"/>
      <c r="D11" s="78" t="s">
        <v>34</v>
      </c>
      <c r="E11" s="78"/>
      <c r="F11" s="78"/>
      <c r="G11" s="78"/>
      <c r="H11" s="78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77" t="s">
        <v>39</v>
      </c>
      <c r="C13" s="77"/>
      <c r="D13" s="77"/>
      <c r="E13" s="7"/>
      <c r="F13" s="1"/>
      <c r="G13" s="1"/>
      <c r="H13" s="1"/>
      <c r="I13" s="1"/>
      <c r="J13" s="1"/>
      <c r="K13" s="1"/>
      <c r="L13" s="1"/>
      <c r="M13" s="1"/>
    </row>
    <row r="14" spans="1:1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thickBot="1">
      <c r="A15" s="1"/>
      <c r="B15" s="8" t="s">
        <v>0</v>
      </c>
      <c r="C15" s="9">
        <v>-5</v>
      </c>
      <c r="D15" s="10">
        <v>-4</v>
      </c>
      <c r="E15" s="10">
        <v>-3</v>
      </c>
      <c r="F15" s="10">
        <v>-2</v>
      </c>
      <c r="G15" s="10">
        <v>-1</v>
      </c>
      <c r="H15" s="10">
        <v>0</v>
      </c>
      <c r="I15" s="10">
        <v>1</v>
      </c>
      <c r="J15" s="10">
        <v>2</v>
      </c>
      <c r="K15" s="10">
        <v>3</v>
      </c>
      <c r="L15" s="10">
        <v>4</v>
      </c>
      <c r="M15" s="11">
        <v>5</v>
      </c>
    </row>
    <row r="16" spans="1:13" ht="12.75">
      <c r="A16" s="1"/>
      <c r="B16" s="12" t="s">
        <v>77</v>
      </c>
      <c r="C16" s="13">
        <f>3*C15-1</f>
        <v>-16</v>
      </c>
      <c r="D16" s="13">
        <f aca="true" t="shared" si="0" ref="D16:M16">3*D15-1</f>
        <v>-13</v>
      </c>
      <c r="E16" s="13">
        <f t="shared" si="0"/>
        <v>-10</v>
      </c>
      <c r="F16" s="13">
        <f t="shared" si="0"/>
        <v>-7</v>
      </c>
      <c r="G16" s="13">
        <f t="shared" si="0"/>
        <v>-4</v>
      </c>
      <c r="H16" s="13">
        <f t="shared" si="0"/>
        <v>-1</v>
      </c>
      <c r="I16" s="13">
        <f t="shared" si="0"/>
        <v>2</v>
      </c>
      <c r="J16" s="13">
        <f t="shared" si="0"/>
        <v>5</v>
      </c>
      <c r="K16" s="13">
        <f t="shared" si="0"/>
        <v>8</v>
      </c>
      <c r="L16" s="13">
        <f t="shared" si="0"/>
        <v>11</v>
      </c>
      <c r="M16" s="13">
        <f t="shared" si="0"/>
        <v>14</v>
      </c>
    </row>
    <row r="17" spans="1:13" ht="12.75">
      <c r="A17" s="1"/>
      <c r="B17" s="14" t="s">
        <v>36</v>
      </c>
      <c r="C17" s="15">
        <f>0.5*C15+3</f>
        <v>0.5</v>
      </c>
      <c r="D17" s="15">
        <f aca="true" t="shared" si="1" ref="D17:M17">0.5*D15+3</f>
        <v>1</v>
      </c>
      <c r="E17" s="15">
        <f t="shared" si="1"/>
        <v>1.5</v>
      </c>
      <c r="F17" s="15">
        <f t="shared" si="1"/>
        <v>2</v>
      </c>
      <c r="G17" s="15">
        <f t="shared" si="1"/>
        <v>2.5</v>
      </c>
      <c r="H17" s="15">
        <f t="shared" si="1"/>
        <v>3</v>
      </c>
      <c r="I17" s="15">
        <f t="shared" si="1"/>
        <v>3.5</v>
      </c>
      <c r="J17" s="15">
        <f t="shared" si="1"/>
        <v>4</v>
      </c>
      <c r="K17" s="15">
        <f t="shared" si="1"/>
        <v>4.5</v>
      </c>
      <c r="L17" s="15">
        <f t="shared" si="1"/>
        <v>5</v>
      </c>
      <c r="M17" s="15">
        <f t="shared" si="1"/>
        <v>5.5</v>
      </c>
    </row>
    <row r="18" spans="1:13" ht="12.75">
      <c r="A18" s="1"/>
      <c r="B18" s="16" t="s">
        <v>8</v>
      </c>
      <c r="C18" s="15">
        <f>-C15</f>
        <v>5</v>
      </c>
      <c r="D18" s="15">
        <f aca="true" t="shared" si="2" ref="D18:M18">-D15</f>
        <v>4</v>
      </c>
      <c r="E18" s="15">
        <f t="shared" si="2"/>
        <v>3</v>
      </c>
      <c r="F18" s="15">
        <f t="shared" si="2"/>
        <v>2</v>
      </c>
      <c r="G18" s="15">
        <f t="shared" si="2"/>
        <v>1</v>
      </c>
      <c r="H18" s="15">
        <f t="shared" si="2"/>
        <v>0</v>
      </c>
      <c r="I18" s="15">
        <f t="shared" si="2"/>
        <v>-1</v>
      </c>
      <c r="J18" s="15">
        <f t="shared" si="2"/>
        <v>-2</v>
      </c>
      <c r="K18" s="15">
        <f t="shared" si="2"/>
        <v>-3</v>
      </c>
      <c r="L18" s="15">
        <f t="shared" si="2"/>
        <v>-4</v>
      </c>
      <c r="M18" s="15">
        <f t="shared" si="2"/>
        <v>-5</v>
      </c>
    </row>
    <row r="19" spans="1:13" ht="13.5" thickBot="1">
      <c r="A19" s="1"/>
      <c r="B19" s="17" t="s">
        <v>37</v>
      </c>
      <c r="C19" s="15">
        <f>2</f>
        <v>2</v>
      </c>
      <c r="D19" s="15">
        <f>2</f>
        <v>2</v>
      </c>
      <c r="E19" s="15">
        <f>2</f>
        <v>2</v>
      </c>
      <c r="F19" s="15">
        <f>2</f>
        <v>2</v>
      </c>
      <c r="G19" s="15">
        <f>2</f>
        <v>2</v>
      </c>
      <c r="H19" s="15">
        <f>2</f>
        <v>2</v>
      </c>
      <c r="I19" s="15">
        <f>2</f>
        <v>2</v>
      </c>
      <c r="J19" s="15">
        <f>2</f>
        <v>2</v>
      </c>
      <c r="K19" s="15">
        <f>2</f>
        <v>2</v>
      </c>
      <c r="L19" s="15">
        <f>2</f>
        <v>2</v>
      </c>
      <c r="M19" s="15">
        <f>2</f>
        <v>2</v>
      </c>
    </row>
    <row r="20" spans="1:13" ht="13.5" thickBot="1">
      <c r="A20" s="1"/>
      <c r="B20" s="18" t="s">
        <v>16</v>
      </c>
      <c r="C20" s="19">
        <f>$D$23*C15+$D$24</f>
        <v>1</v>
      </c>
      <c r="D20" s="19">
        <f aca="true" t="shared" si="3" ref="D20:M20">$D$23*D15+$D$24</f>
        <v>1</v>
      </c>
      <c r="E20" s="19">
        <f t="shared" si="3"/>
        <v>1</v>
      </c>
      <c r="F20" s="19">
        <f t="shared" si="3"/>
        <v>1</v>
      </c>
      <c r="G20" s="19">
        <f t="shared" si="3"/>
        <v>1</v>
      </c>
      <c r="H20" s="19">
        <f t="shared" si="3"/>
        <v>1</v>
      </c>
      <c r="I20" s="19">
        <f t="shared" si="3"/>
        <v>1</v>
      </c>
      <c r="J20" s="19">
        <f t="shared" si="3"/>
        <v>1</v>
      </c>
      <c r="K20" s="19">
        <f t="shared" si="3"/>
        <v>1</v>
      </c>
      <c r="L20" s="19">
        <f t="shared" si="3"/>
        <v>1</v>
      </c>
      <c r="M20" s="19">
        <f t="shared" si="3"/>
        <v>1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 thickBot="1">
      <c r="A22" s="1"/>
      <c r="B22" s="71" t="s">
        <v>40</v>
      </c>
      <c r="C22" s="71"/>
      <c r="D22" s="71"/>
      <c r="E22" s="71"/>
      <c r="F22" s="71"/>
      <c r="G22" s="71"/>
      <c r="H22" s="71"/>
      <c r="I22" s="71"/>
      <c r="J22" s="71"/>
      <c r="K22" s="71"/>
      <c r="L22" s="1"/>
      <c r="M22" s="1"/>
    </row>
    <row r="23" spans="1:13" ht="13.5" thickBot="1">
      <c r="A23" s="1"/>
      <c r="B23" s="20" t="s">
        <v>38</v>
      </c>
      <c r="C23" s="21" t="s">
        <v>42</v>
      </c>
      <c r="D23" s="51">
        <v>0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3.5" thickBot="1">
      <c r="A24" s="1"/>
      <c r="B24" s="22"/>
      <c r="C24" s="23" t="s">
        <v>43</v>
      </c>
      <c r="D24" s="51">
        <v>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24" t="s">
        <v>41</v>
      </c>
      <c r="C26" s="71" t="s">
        <v>104</v>
      </c>
      <c r="D26" s="71"/>
      <c r="E26" s="71"/>
      <c r="F26" s="71"/>
      <c r="G26" s="71"/>
      <c r="H26" s="71"/>
      <c r="I26" s="71"/>
      <c r="J26" s="71"/>
      <c r="K26" s="7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79" t="s">
        <v>78</v>
      </c>
      <c r="C29" s="79"/>
      <c r="D29" s="79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47" t="s">
        <v>85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 t="s">
        <v>70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77" t="s">
        <v>71</v>
      </c>
      <c r="C33" s="77"/>
      <c r="D33" s="77"/>
      <c r="E33" s="77"/>
      <c r="F33" s="40" t="s">
        <v>74</v>
      </c>
      <c r="G33" s="1"/>
      <c r="H33" s="1"/>
      <c r="I33" s="1"/>
      <c r="J33" s="1"/>
      <c r="K33" s="1"/>
      <c r="L33" s="1"/>
      <c r="M33" s="1"/>
    </row>
    <row r="34" spans="1:13" ht="12.75">
      <c r="A34" s="1"/>
      <c r="B34" s="77" t="s">
        <v>72</v>
      </c>
      <c r="C34" s="77"/>
      <c r="D34" s="77"/>
      <c r="E34" s="77"/>
      <c r="F34" s="41" t="s">
        <v>76</v>
      </c>
      <c r="G34" s="1"/>
      <c r="H34" s="1"/>
      <c r="I34" s="1"/>
      <c r="J34" s="1"/>
      <c r="K34" s="1"/>
      <c r="L34" s="1"/>
      <c r="M34" s="1"/>
    </row>
    <row r="35" spans="1:13" ht="12.75">
      <c r="A35" s="1"/>
      <c r="B35" s="77" t="s">
        <v>73</v>
      </c>
      <c r="C35" s="77"/>
      <c r="D35" s="77"/>
      <c r="E35" s="77"/>
      <c r="F35" s="42" t="s">
        <v>75</v>
      </c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77" t="s">
        <v>39</v>
      </c>
      <c r="C37" s="77"/>
      <c r="D37" s="77"/>
      <c r="E37" s="7"/>
      <c r="F37" s="1"/>
      <c r="G37" s="1"/>
      <c r="H37" s="1"/>
      <c r="I37" s="1"/>
      <c r="J37" s="1"/>
      <c r="K37" s="1"/>
      <c r="L37" s="1"/>
      <c r="M37" s="1"/>
    </row>
    <row r="38" spans="1:13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 thickBot="1">
      <c r="A39" s="1"/>
      <c r="B39" s="8" t="s">
        <v>0</v>
      </c>
      <c r="C39" s="9">
        <v>-5</v>
      </c>
      <c r="D39" s="10">
        <v>-4</v>
      </c>
      <c r="E39" s="10">
        <v>-3</v>
      </c>
      <c r="F39" s="10">
        <v>-2</v>
      </c>
      <c r="G39" s="10">
        <v>-1</v>
      </c>
      <c r="H39" s="10">
        <v>0</v>
      </c>
      <c r="I39" s="10">
        <v>1</v>
      </c>
      <c r="J39" s="10">
        <v>2</v>
      </c>
      <c r="K39" s="10">
        <v>3</v>
      </c>
      <c r="L39" s="10">
        <v>4</v>
      </c>
      <c r="M39" s="11">
        <v>5</v>
      </c>
    </row>
    <row r="40" spans="1:13" ht="12.75">
      <c r="A40" s="1"/>
      <c r="B40" s="12" t="s">
        <v>79</v>
      </c>
      <c r="C40" s="13">
        <f>2*C39-1</f>
        <v>-11</v>
      </c>
      <c r="D40" s="13">
        <f aca="true" t="shared" si="4" ref="D40:M40">2*D39-1</f>
        <v>-9</v>
      </c>
      <c r="E40" s="13">
        <f t="shared" si="4"/>
        <v>-7</v>
      </c>
      <c r="F40" s="13">
        <f t="shared" si="4"/>
        <v>-5</v>
      </c>
      <c r="G40" s="13">
        <f t="shared" si="4"/>
        <v>-3</v>
      </c>
      <c r="H40" s="13">
        <f t="shared" si="4"/>
        <v>-1</v>
      </c>
      <c r="I40" s="13">
        <f t="shared" si="4"/>
        <v>1</v>
      </c>
      <c r="J40" s="13">
        <f t="shared" si="4"/>
        <v>3</v>
      </c>
      <c r="K40" s="13">
        <f t="shared" si="4"/>
        <v>5</v>
      </c>
      <c r="L40" s="13">
        <f t="shared" si="4"/>
        <v>7</v>
      </c>
      <c r="M40" s="13">
        <f t="shared" si="4"/>
        <v>9</v>
      </c>
    </row>
    <row r="41" spans="1:13" ht="12.75">
      <c r="A41" s="1"/>
      <c r="B41" s="43" t="s">
        <v>80</v>
      </c>
      <c r="C41" s="15">
        <f>0.5*C39+2</f>
        <v>-0.5</v>
      </c>
      <c r="D41" s="15">
        <f aca="true" t="shared" si="5" ref="D41:M41">0.5*D39+2</f>
        <v>0</v>
      </c>
      <c r="E41" s="15">
        <f t="shared" si="5"/>
        <v>0.5</v>
      </c>
      <c r="F41" s="15">
        <f t="shared" si="5"/>
        <v>1</v>
      </c>
      <c r="G41" s="15">
        <f t="shared" si="5"/>
        <v>1.5</v>
      </c>
      <c r="H41" s="15">
        <f t="shared" si="5"/>
        <v>2</v>
      </c>
      <c r="I41" s="15">
        <f t="shared" si="5"/>
        <v>2.5</v>
      </c>
      <c r="J41" s="15">
        <f t="shared" si="5"/>
        <v>3</v>
      </c>
      <c r="K41" s="15">
        <f t="shared" si="5"/>
        <v>3.5</v>
      </c>
      <c r="L41" s="15">
        <f t="shared" si="5"/>
        <v>4</v>
      </c>
      <c r="M41" s="15">
        <f t="shared" si="5"/>
        <v>4.5</v>
      </c>
    </row>
    <row r="42" spans="1:13" ht="12.75">
      <c r="A42" s="1"/>
      <c r="B42" s="16" t="s">
        <v>81</v>
      </c>
      <c r="C42" s="15">
        <f>-2.5</f>
        <v>-2.5</v>
      </c>
      <c r="D42" s="15">
        <f aca="true" t="shared" si="6" ref="D42:M42">-2.5</f>
        <v>-2.5</v>
      </c>
      <c r="E42" s="15">
        <f t="shared" si="6"/>
        <v>-2.5</v>
      </c>
      <c r="F42" s="15">
        <f t="shared" si="6"/>
        <v>-2.5</v>
      </c>
      <c r="G42" s="15">
        <f t="shared" si="6"/>
        <v>-2.5</v>
      </c>
      <c r="H42" s="15">
        <f t="shared" si="6"/>
        <v>-2.5</v>
      </c>
      <c r="I42" s="15">
        <f t="shared" si="6"/>
        <v>-2.5</v>
      </c>
      <c r="J42" s="15">
        <f t="shared" si="6"/>
        <v>-2.5</v>
      </c>
      <c r="K42" s="15">
        <f t="shared" si="6"/>
        <v>-2.5</v>
      </c>
      <c r="L42" s="15">
        <f t="shared" si="6"/>
        <v>-2.5</v>
      </c>
      <c r="M42" s="15">
        <f t="shared" si="6"/>
        <v>-2.5</v>
      </c>
    </row>
    <row r="43" spans="1:13" ht="12.75">
      <c r="A43" s="1"/>
      <c r="B43" s="16" t="s">
        <v>82</v>
      </c>
      <c r="C43" s="15">
        <f>4</f>
        <v>4</v>
      </c>
      <c r="D43" s="15">
        <f>4</f>
        <v>4</v>
      </c>
      <c r="E43" s="15">
        <f>4</f>
        <v>4</v>
      </c>
      <c r="F43" s="15">
        <f>4</f>
        <v>4</v>
      </c>
      <c r="G43" s="15">
        <f>4</f>
        <v>4</v>
      </c>
      <c r="H43" s="15">
        <f>4</f>
        <v>4</v>
      </c>
      <c r="I43" s="15">
        <f>4</f>
        <v>4</v>
      </c>
      <c r="J43" s="15">
        <f>4</f>
        <v>4</v>
      </c>
      <c r="K43" s="15">
        <f>4</f>
        <v>4</v>
      </c>
      <c r="L43" s="15">
        <f>4</f>
        <v>4</v>
      </c>
      <c r="M43" s="15">
        <f>4</f>
        <v>4</v>
      </c>
    </row>
    <row r="44" spans="1:13" ht="12.75">
      <c r="A44" s="1"/>
      <c r="B44" s="17" t="s">
        <v>83</v>
      </c>
      <c r="C44" s="15">
        <f>-C39+1</f>
        <v>6</v>
      </c>
      <c r="D44" s="15">
        <f aca="true" t="shared" si="7" ref="D44:M44">-D39+1</f>
        <v>5</v>
      </c>
      <c r="E44" s="15">
        <f t="shared" si="7"/>
        <v>4</v>
      </c>
      <c r="F44" s="15">
        <f t="shared" si="7"/>
        <v>3</v>
      </c>
      <c r="G44" s="15">
        <f t="shared" si="7"/>
        <v>2</v>
      </c>
      <c r="H44" s="15">
        <f t="shared" si="7"/>
        <v>1</v>
      </c>
      <c r="I44" s="15">
        <f t="shared" si="7"/>
        <v>0</v>
      </c>
      <c r="J44" s="15">
        <f t="shared" si="7"/>
        <v>-1</v>
      </c>
      <c r="K44" s="15">
        <f t="shared" si="7"/>
        <v>-2</v>
      </c>
      <c r="L44" s="15">
        <f t="shared" si="7"/>
        <v>-3</v>
      </c>
      <c r="M44" s="15">
        <f t="shared" si="7"/>
        <v>-4</v>
      </c>
    </row>
    <row r="45" spans="1:13" ht="13.5" thickBot="1">
      <c r="A45" s="1"/>
      <c r="B45" s="44" t="s">
        <v>84</v>
      </c>
      <c r="C45" s="45">
        <f>-0.5*C39-1</f>
        <v>1.5</v>
      </c>
      <c r="D45" s="45">
        <f aca="true" t="shared" si="8" ref="D45:M45">-0.5*D39-1</f>
        <v>1</v>
      </c>
      <c r="E45" s="45">
        <f t="shared" si="8"/>
        <v>0.5</v>
      </c>
      <c r="F45" s="45">
        <f t="shared" si="8"/>
        <v>0</v>
      </c>
      <c r="G45" s="45">
        <f t="shared" si="8"/>
        <v>-0.5</v>
      </c>
      <c r="H45" s="45">
        <f t="shared" si="8"/>
        <v>-1</v>
      </c>
      <c r="I45" s="45">
        <f t="shared" si="8"/>
        <v>-1.5</v>
      </c>
      <c r="J45" s="45">
        <f t="shared" si="8"/>
        <v>-2</v>
      </c>
      <c r="K45" s="45">
        <f t="shared" si="8"/>
        <v>-2.5</v>
      </c>
      <c r="L45" s="45">
        <f t="shared" si="8"/>
        <v>-3</v>
      </c>
      <c r="M45" s="45">
        <f t="shared" si="8"/>
        <v>-3.5</v>
      </c>
    </row>
    <row r="46" spans="1:13" ht="13.5" thickBot="1">
      <c r="A46" s="1"/>
      <c r="B46" s="18" t="s">
        <v>16</v>
      </c>
      <c r="C46" s="19">
        <f>$D$49*C39+$D$50</f>
        <v>9</v>
      </c>
      <c r="D46" s="19">
        <f aca="true" t="shared" si="9" ref="D46:M46">$D$49*D39+$D$50</f>
        <v>7</v>
      </c>
      <c r="E46" s="19">
        <f t="shared" si="9"/>
        <v>5</v>
      </c>
      <c r="F46" s="19">
        <f t="shared" si="9"/>
        <v>3</v>
      </c>
      <c r="G46" s="19">
        <f t="shared" si="9"/>
        <v>1</v>
      </c>
      <c r="H46" s="19">
        <f t="shared" si="9"/>
        <v>-1</v>
      </c>
      <c r="I46" s="19">
        <f t="shared" si="9"/>
        <v>-3</v>
      </c>
      <c r="J46" s="19">
        <f t="shared" si="9"/>
        <v>-5</v>
      </c>
      <c r="K46" s="19">
        <f t="shared" si="9"/>
        <v>-7</v>
      </c>
      <c r="L46" s="19">
        <f t="shared" si="9"/>
        <v>-9</v>
      </c>
      <c r="M46" s="19">
        <f t="shared" si="9"/>
        <v>-11</v>
      </c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thickBot="1">
      <c r="A48" s="1"/>
      <c r="B48" s="71" t="s">
        <v>40</v>
      </c>
      <c r="C48" s="71"/>
      <c r="D48" s="71"/>
      <c r="E48" s="71"/>
      <c r="F48" s="71"/>
      <c r="G48" s="71"/>
      <c r="H48" s="71"/>
      <c r="I48" s="71"/>
      <c r="J48" s="71"/>
      <c r="K48" s="71"/>
      <c r="L48" s="1"/>
      <c r="M48" s="1"/>
    </row>
    <row r="49" spans="1:13" ht="13.5" thickBot="1">
      <c r="A49" s="1"/>
      <c r="B49" s="20" t="s">
        <v>38</v>
      </c>
      <c r="C49" s="21" t="s">
        <v>42</v>
      </c>
      <c r="D49" s="51">
        <v>-2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22"/>
      <c r="C50" s="23" t="s">
        <v>43</v>
      </c>
      <c r="D50" s="51">
        <v>-1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24" t="s">
        <v>41</v>
      </c>
      <c r="C52" s="82" t="s">
        <v>102</v>
      </c>
      <c r="D52" s="82"/>
      <c r="E52" s="82"/>
      <c r="F52" s="82"/>
      <c r="G52" s="82"/>
      <c r="H52" s="82"/>
      <c r="I52" s="82"/>
      <c r="J52" s="82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47" t="s">
        <v>86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71" t="s">
        <v>87</v>
      </c>
      <c r="C56" s="71"/>
      <c r="D56" s="7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77" t="s">
        <v>88</v>
      </c>
      <c r="C57" s="77"/>
      <c r="D57" s="71" t="s">
        <v>89</v>
      </c>
      <c r="E57" s="71"/>
      <c r="F57" s="71"/>
      <c r="G57" s="77" t="s">
        <v>90</v>
      </c>
      <c r="H57" s="77"/>
      <c r="I57" s="77"/>
      <c r="J57" s="40" t="s">
        <v>100</v>
      </c>
      <c r="K57" s="40"/>
      <c r="L57" s="40"/>
      <c r="M57" s="40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47" t="s">
        <v>91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71" t="s">
        <v>87</v>
      </c>
      <c r="C60" s="71"/>
      <c r="D60" s="7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77" t="s">
        <v>92</v>
      </c>
      <c r="C61" s="77"/>
      <c r="D61" s="77"/>
      <c r="E61" s="77"/>
      <c r="F61" s="77"/>
      <c r="G61" s="77"/>
      <c r="H61" s="77"/>
      <c r="I61" s="77"/>
      <c r="J61" s="78" t="s">
        <v>93</v>
      </c>
      <c r="K61" s="78"/>
      <c r="L61" s="78"/>
      <c r="M61" s="78"/>
    </row>
    <row r="62" spans="1:13" ht="12.75">
      <c r="A62" s="1"/>
      <c r="B62" s="81" t="s">
        <v>94</v>
      </c>
      <c r="C62" s="81"/>
      <c r="D62" s="81"/>
      <c r="E62" s="77" t="s">
        <v>95</v>
      </c>
      <c r="F62" s="77"/>
      <c r="G62" s="77"/>
      <c r="H62" s="77"/>
      <c r="I62" s="77"/>
      <c r="J62" s="42" t="s">
        <v>96</v>
      </c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77" t="s">
        <v>39</v>
      </c>
      <c r="C64" s="77"/>
      <c r="D64" s="77"/>
      <c r="E64" s="7"/>
      <c r="F64" s="1"/>
      <c r="G64" s="1"/>
      <c r="H64" s="1"/>
      <c r="I64" s="1"/>
      <c r="J64" s="1"/>
      <c r="K64" s="1"/>
      <c r="L64" s="1"/>
      <c r="M64" s="1"/>
    </row>
    <row r="65" spans="1:13" ht="13.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thickBot="1">
      <c r="A66" s="1"/>
      <c r="B66" s="8" t="s">
        <v>0</v>
      </c>
      <c r="C66" s="9">
        <v>-5</v>
      </c>
      <c r="D66" s="10">
        <v>-4</v>
      </c>
      <c r="E66" s="10">
        <v>-3</v>
      </c>
      <c r="F66" s="10">
        <v>-2</v>
      </c>
      <c r="G66" s="10">
        <v>-1</v>
      </c>
      <c r="H66" s="10">
        <v>0</v>
      </c>
      <c r="I66" s="10">
        <v>1</v>
      </c>
      <c r="J66" s="10">
        <v>2</v>
      </c>
      <c r="K66" s="10">
        <v>3</v>
      </c>
      <c r="L66" s="10">
        <v>4</v>
      </c>
      <c r="M66" s="11">
        <v>5</v>
      </c>
    </row>
    <row r="67" spans="1:13" ht="12.75">
      <c r="A67" s="1"/>
      <c r="B67" s="12" t="s">
        <v>97</v>
      </c>
      <c r="C67" s="13">
        <f>3*C66+2</f>
        <v>-13</v>
      </c>
      <c r="D67" s="13">
        <f aca="true" t="shared" si="10" ref="D67:M67">3*D66+2</f>
        <v>-10</v>
      </c>
      <c r="E67" s="13">
        <f t="shared" si="10"/>
        <v>-7</v>
      </c>
      <c r="F67" s="13">
        <f t="shared" si="10"/>
        <v>-4</v>
      </c>
      <c r="G67" s="13">
        <f t="shared" si="10"/>
        <v>-1</v>
      </c>
      <c r="H67" s="13">
        <f t="shared" si="10"/>
        <v>2</v>
      </c>
      <c r="I67" s="13">
        <f t="shared" si="10"/>
        <v>5</v>
      </c>
      <c r="J67" s="13">
        <f t="shared" si="10"/>
        <v>8</v>
      </c>
      <c r="K67" s="13">
        <f t="shared" si="10"/>
        <v>11</v>
      </c>
      <c r="L67" s="13">
        <f t="shared" si="10"/>
        <v>14</v>
      </c>
      <c r="M67" s="13">
        <f t="shared" si="10"/>
        <v>17</v>
      </c>
    </row>
    <row r="68" spans="1:13" ht="12.75">
      <c r="A68" s="1"/>
      <c r="B68" s="43" t="s">
        <v>77</v>
      </c>
      <c r="C68" s="15">
        <f>3*C66-1</f>
        <v>-16</v>
      </c>
      <c r="D68" s="15">
        <f aca="true" t="shared" si="11" ref="D68:M68">3*D66-1</f>
        <v>-13</v>
      </c>
      <c r="E68" s="15">
        <f t="shared" si="11"/>
        <v>-10</v>
      </c>
      <c r="F68" s="15">
        <f t="shared" si="11"/>
        <v>-7</v>
      </c>
      <c r="G68" s="15">
        <f t="shared" si="11"/>
        <v>-4</v>
      </c>
      <c r="H68" s="15">
        <f t="shared" si="11"/>
        <v>-1</v>
      </c>
      <c r="I68" s="15">
        <f t="shared" si="11"/>
        <v>2</v>
      </c>
      <c r="J68" s="15">
        <f t="shared" si="11"/>
        <v>5</v>
      </c>
      <c r="K68" s="15">
        <f t="shared" si="11"/>
        <v>8</v>
      </c>
      <c r="L68" s="15">
        <f t="shared" si="11"/>
        <v>11</v>
      </c>
      <c r="M68" s="15">
        <f t="shared" si="11"/>
        <v>14</v>
      </c>
    </row>
    <row r="69" spans="1:13" ht="12.75">
      <c r="A69" s="1"/>
      <c r="B69" s="17" t="s">
        <v>98</v>
      </c>
      <c r="C69" s="15">
        <f>2*C66+1</f>
        <v>-9</v>
      </c>
      <c r="D69" s="15">
        <f aca="true" t="shared" si="12" ref="D69:M69">2*D66+1</f>
        <v>-7</v>
      </c>
      <c r="E69" s="15">
        <f t="shared" si="12"/>
        <v>-5</v>
      </c>
      <c r="F69" s="15">
        <f t="shared" si="12"/>
        <v>-3</v>
      </c>
      <c r="G69" s="15">
        <f t="shared" si="12"/>
        <v>-1</v>
      </c>
      <c r="H69" s="15">
        <f t="shared" si="12"/>
        <v>1</v>
      </c>
      <c r="I69" s="15">
        <f t="shared" si="12"/>
        <v>3</v>
      </c>
      <c r="J69" s="15">
        <f t="shared" si="12"/>
        <v>5</v>
      </c>
      <c r="K69" s="15">
        <f t="shared" si="12"/>
        <v>7</v>
      </c>
      <c r="L69" s="15">
        <f t="shared" si="12"/>
        <v>9</v>
      </c>
      <c r="M69" s="15">
        <f t="shared" si="12"/>
        <v>11</v>
      </c>
    </row>
    <row r="70" spans="1:13" ht="13.5" thickBot="1">
      <c r="A70" s="1"/>
      <c r="B70" s="17" t="s">
        <v>99</v>
      </c>
      <c r="C70" s="15">
        <f>-2*C66+1</f>
        <v>11</v>
      </c>
      <c r="D70" s="15">
        <f aca="true" t="shared" si="13" ref="D70:M70">-2*D66+1</f>
        <v>9</v>
      </c>
      <c r="E70" s="15">
        <f t="shared" si="13"/>
        <v>7</v>
      </c>
      <c r="F70" s="15">
        <f t="shared" si="13"/>
        <v>5</v>
      </c>
      <c r="G70" s="15">
        <f t="shared" si="13"/>
        <v>3</v>
      </c>
      <c r="H70" s="15">
        <f t="shared" si="13"/>
        <v>1</v>
      </c>
      <c r="I70" s="15">
        <f t="shared" si="13"/>
        <v>-1</v>
      </c>
      <c r="J70" s="15">
        <f t="shared" si="13"/>
        <v>-3</v>
      </c>
      <c r="K70" s="15">
        <f t="shared" si="13"/>
        <v>-5</v>
      </c>
      <c r="L70" s="15">
        <f t="shared" si="13"/>
        <v>-7</v>
      </c>
      <c r="M70" s="15">
        <f t="shared" si="13"/>
        <v>-9</v>
      </c>
    </row>
    <row r="71" spans="1:13" ht="13.5" thickBot="1">
      <c r="A71" s="1"/>
      <c r="B71" s="18" t="s">
        <v>16</v>
      </c>
      <c r="C71" s="19">
        <f>$D$74*C66+$D$75</f>
        <v>1</v>
      </c>
      <c r="D71" s="19">
        <f aca="true" t="shared" si="14" ref="D71:M71">$D$74*D66+$D$75</f>
        <v>1</v>
      </c>
      <c r="E71" s="19">
        <f t="shared" si="14"/>
        <v>1</v>
      </c>
      <c r="F71" s="19">
        <f t="shared" si="14"/>
        <v>1</v>
      </c>
      <c r="G71" s="19">
        <f t="shared" si="14"/>
        <v>1</v>
      </c>
      <c r="H71" s="19">
        <f t="shared" si="14"/>
        <v>1</v>
      </c>
      <c r="I71" s="19">
        <f t="shared" si="14"/>
        <v>1</v>
      </c>
      <c r="J71" s="19">
        <f t="shared" si="14"/>
        <v>1</v>
      </c>
      <c r="K71" s="19">
        <f t="shared" si="14"/>
        <v>1</v>
      </c>
      <c r="L71" s="19">
        <f t="shared" si="14"/>
        <v>1</v>
      </c>
      <c r="M71" s="19">
        <f t="shared" si="14"/>
        <v>1</v>
      </c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 thickBot="1">
      <c r="A73" s="1"/>
      <c r="B73" s="71" t="s">
        <v>40</v>
      </c>
      <c r="C73" s="71"/>
      <c r="D73" s="71"/>
      <c r="E73" s="71"/>
      <c r="F73" s="71"/>
      <c r="G73" s="71"/>
      <c r="H73" s="71"/>
      <c r="I73" s="71"/>
      <c r="J73" s="71"/>
      <c r="K73" s="71"/>
      <c r="L73" s="1"/>
      <c r="M73" s="1"/>
    </row>
    <row r="74" spans="1:13" ht="13.5" thickBot="1">
      <c r="A74" s="1"/>
      <c r="B74" s="20" t="s">
        <v>38</v>
      </c>
      <c r="C74" s="21" t="s">
        <v>42</v>
      </c>
      <c r="D74" s="51">
        <v>0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ht="13.5" thickBot="1">
      <c r="A75" s="1"/>
      <c r="B75" s="22"/>
      <c r="C75" s="23" t="s">
        <v>43</v>
      </c>
      <c r="D75" s="51">
        <v>1</v>
      </c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24" t="s">
        <v>41</v>
      </c>
      <c r="C77" s="71" t="s">
        <v>103</v>
      </c>
      <c r="D77" s="71"/>
      <c r="E77" s="71"/>
      <c r="F77" s="71"/>
      <c r="G77" s="71"/>
      <c r="H77" s="71"/>
      <c r="I77" s="71"/>
      <c r="J77" s="7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sheetProtection password="DFFF" sheet="1" objects="1" scenarios="1"/>
  <mergeCells count="29">
    <mergeCell ref="B13:D13"/>
    <mergeCell ref="B73:K73"/>
    <mergeCell ref="B48:K48"/>
    <mergeCell ref="B22:K22"/>
    <mergeCell ref="C77:J77"/>
    <mergeCell ref="J61:M61"/>
    <mergeCell ref="B62:D62"/>
    <mergeCell ref="E62:I62"/>
    <mergeCell ref="B37:D37"/>
    <mergeCell ref="B64:D64"/>
    <mergeCell ref="D57:F57"/>
    <mergeCell ref="B60:D60"/>
    <mergeCell ref="B61:I61"/>
    <mergeCell ref="B33:E33"/>
    <mergeCell ref="B34:E34"/>
    <mergeCell ref="B35:E35"/>
    <mergeCell ref="B56:D56"/>
    <mergeCell ref="B57:C57"/>
    <mergeCell ref="C52:J52"/>
    <mergeCell ref="G57:I57"/>
    <mergeCell ref="B11:C11"/>
    <mergeCell ref="B2:I2"/>
    <mergeCell ref="B4:D4"/>
    <mergeCell ref="B29:D29"/>
    <mergeCell ref="B8:M8"/>
    <mergeCell ref="B9:I9"/>
    <mergeCell ref="B6:L6"/>
    <mergeCell ref="C26:K26"/>
    <mergeCell ref="D11:H11"/>
  </mergeCells>
  <hyperlinks>
    <hyperlink ref="B1" location="Úvod!A1" display="zpět na úvod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.625" style="0" customWidth="1"/>
    <col min="3" max="3" width="4.75390625" style="0" customWidth="1"/>
    <col min="9" max="9" width="11.00390625" style="0" customWidth="1"/>
    <col min="10" max="10" width="1.25" style="0" customWidth="1"/>
    <col min="11" max="11" width="5.75390625" style="0" customWidth="1"/>
    <col min="12" max="12" width="3.00390625" style="55" customWidth="1"/>
    <col min="13" max="13" width="4.75390625" style="0" customWidth="1"/>
    <col min="14" max="14" width="3.625" style="0" customWidth="1"/>
    <col min="15" max="15" width="2.875" style="0" customWidth="1"/>
  </cols>
  <sheetData>
    <row r="1" spans="1:17" ht="12.75">
      <c r="A1" s="1"/>
      <c r="B1" s="68" t="s">
        <v>28</v>
      </c>
      <c r="C1" s="68"/>
      <c r="D1" s="68"/>
      <c r="E1" s="1"/>
      <c r="F1" s="1"/>
      <c r="G1" s="1"/>
      <c r="H1" s="1"/>
      <c r="I1" s="1"/>
      <c r="J1" s="1"/>
      <c r="K1" s="1"/>
      <c r="L1" s="7"/>
      <c r="M1" s="1"/>
      <c r="N1" s="1"/>
      <c r="O1" s="1"/>
      <c r="Q1" s="67"/>
    </row>
    <row r="2" spans="1:22" ht="12.75">
      <c r="A2" s="1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64"/>
      <c r="N2" s="64"/>
      <c r="O2" s="1"/>
      <c r="V2" s="58">
        <f>servis!B28</f>
        <v>1</v>
      </c>
    </row>
    <row r="3" spans="1:15" ht="15.75">
      <c r="A3" s="1"/>
      <c r="B3" s="64"/>
      <c r="C3" s="84" t="s">
        <v>105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64"/>
      <c r="O3" s="1"/>
    </row>
    <row r="4" spans="1:15" ht="12.7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4"/>
      <c r="N4" s="64"/>
      <c r="O4" s="1"/>
    </row>
    <row r="5" spans="1:15" ht="13.5" thickBot="1">
      <c r="A5" s="1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4"/>
      <c r="O5" s="1"/>
    </row>
    <row r="6" spans="1:15" ht="13.5" thickBot="1">
      <c r="A6" s="1"/>
      <c r="B6" s="64"/>
      <c r="C6" s="64"/>
      <c r="D6" s="83" t="s">
        <v>106</v>
      </c>
      <c r="E6" s="83"/>
      <c r="F6" s="83"/>
      <c r="G6" s="83"/>
      <c r="H6" s="83"/>
      <c r="I6" s="64"/>
      <c r="J6" s="64"/>
      <c r="K6" s="59" t="s">
        <v>133</v>
      </c>
      <c r="L6" s="60">
        <f>IF(servis!B28=2,servis!D8,0)</f>
        <v>0</v>
      </c>
      <c r="M6" s="64"/>
      <c r="N6" s="64"/>
      <c r="O6" s="1"/>
    </row>
    <row r="7" spans="1:15" ht="12.75">
      <c r="A7" s="1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"/>
    </row>
    <row r="8" spans="1:15" ht="12.75">
      <c r="A8" s="1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4"/>
      <c r="N8" s="64"/>
      <c r="O8" s="1"/>
    </row>
    <row r="9" spans="1:15" ht="12.75">
      <c r="A9" s="1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  <c r="M9" s="64"/>
      <c r="N9" s="64"/>
      <c r="O9" s="1"/>
    </row>
    <row r="10" spans="1:15" ht="12.75">
      <c r="A10" s="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64"/>
      <c r="N10" s="64"/>
      <c r="O10" s="1"/>
    </row>
    <row r="11" spans="1:15" ht="12.75">
      <c r="A11" s="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4"/>
      <c r="N11" s="64"/>
      <c r="O11" s="1"/>
    </row>
    <row r="12" spans="1:15" ht="13.5" thickBot="1">
      <c r="A12" s="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4"/>
      <c r="N12" s="64"/>
      <c r="O12" s="1"/>
    </row>
    <row r="13" spans="1:15" ht="13.5" thickBot="1">
      <c r="A13" s="1"/>
      <c r="B13" s="64"/>
      <c r="C13" s="64"/>
      <c r="D13" s="83" t="s">
        <v>107</v>
      </c>
      <c r="E13" s="83"/>
      <c r="F13" s="83"/>
      <c r="G13" s="64"/>
      <c r="H13" s="64"/>
      <c r="I13" s="64"/>
      <c r="J13" s="64"/>
      <c r="K13" s="59" t="s">
        <v>133</v>
      </c>
      <c r="L13" s="60">
        <f>IF(servis!B28=2,servis!D18,0)</f>
        <v>0</v>
      </c>
      <c r="M13" s="64"/>
      <c r="N13" s="64"/>
      <c r="O13" s="1"/>
    </row>
    <row r="14" spans="1:15" ht="12.75">
      <c r="A14" s="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64"/>
      <c r="N14" s="64"/>
      <c r="O14" s="1"/>
    </row>
    <row r="15" spans="1:15" ht="12.75">
      <c r="A15" s="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4"/>
      <c r="N15" s="64"/>
      <c r="O15" s="1"/>
    </row>
    <row r="16" spans="1:15" ht="12.75">
      <c r="A16" s="1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4"/>
      <c r="N16" s="64"/>
      <c r="O16" s="1"/>
    </row>
    <row r="17" spans="1:15" ht="12.75">
      <c r="A17" s="1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4"/>
      <c r="N17" s="64"/>
      <c r="O17" s="1"/>
    </row>
    <row r="18" spans="1:15" ht="12.75">
      <c r="A18" s="1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4"/>
      <c r="N18" s="64"/>
      <c r="O18" s="1"/>
    </row>
    <row r="19" spans="1:15" ht="12.75">
      <c r="A19" s="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4"/>
      <c r="N19" s="64"/>
      <c r="O19" s="1"/>
    </row>
    <row r="20" spans="1:15" ht="12.75">
      <c r="A20" s="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4"/>
      <c r="N20" s="64"/>
      <c r="O20" s="1"/>
    </row>
    <row r="21" spans="1:15" ht="13.5" thickBot="1">
      <c r="A21" s="1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4"/>
      <c r="N21" s="64"/>
      <c r="O21" s="1"/>
    </row>
    <row r="22" spans="1:15" ht="13.5" thickBot="1">
      <c r="A22" s="1"/>
      <c r="B22" s="64"/>
      <c r="C22" s="64"/>
      <c r="D22" s="83" t="s">
        <v>108</v>
      </c>
      <c r="E22" s="83"/>
      <c r="F22" s="83"/>
      <c r="G22" s="83"/>
      <c r="H22" s="83"/>
      <c r="I22" s="83"/>
      <c r="J22" s="64"/>
      <c r="K22" s="59" t="s">
        <v>133</v>
      </c>
      <c r="L22" s="60">
        <f>IF(servis!B28=2,servis!D20,0)</f>
        <v>0</v>
      </c>
      <c r="M22" s="64"/>
      <c r="N22" s="64"/>
      <c r="O22" s="1"/>
    </row>
    <row r="23" spans="1:15" ht="12.75">
      <c r="A23" s="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4"/>
      <c r="N23" s="64"/>
      <c r="O23" s="1"/>
    </row>
    <row r="24" spans="1:15" ht="12.7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64"/>
      <c r="N24" s="64"/>
      <c r="O24" s="1"/>
    </row>
    <row r="25" spans="1:15" ht="12.75">
      <c r="A25" s="1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4"/>
      <c r="N25" s="64"/>
      <c r="O25" s="1"/>
    </row>
    <row r="26" spans="1:15" ht="12.7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4"/>
      <c r="N26" s="64"/>
      <c r="O26" s="1"/>
    </row>
    <row r="27" spans="1:15" ht="13.5" thickBot="1">
      <c r="A27" s="1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1"/>
    </row>
    <row r="28" spans="1:15" ht="13.5" thickBot="1">
      <c r="A28" s="1"/>
      <c r="B28" s="64"/>
      <c r="C28" s="64"/>
      <c r="D28" s="83" t="s">
        <v>109</v>
      </c>
      <c r="E28" s="83"/>
      <c r="F28" s="83"/>
      <c r="G28" s="83"/>
      <c r="H28" s="83"/>
      <c r="I28" s="83"/>
      <c r="J28" s="64"/>
      <c r="K28" s="59" t="s">
        <v>133</v>
      </c>
      <c r="L28" s="60">
        <f>IF(servis!B28=2,servis!D22,0)</f>
        <v>0</v>
      </c>
      <c r="M28" s="64"/>
      <c r="N28" s="64"/>
      <c r="O28" s="1"/>
    </row>
    <row r="29" spans="1:15" ht="12.75">
      <c r="A29" s="1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64"/>
      <c r="N29" s="64"/>
      <c r="O29" s="1"/>
    </row>
    <row r="30" spans="1:15" ht="12.75">
      <c r="A30" s="1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4"/>
      <c r="N30" s="64"/>
      <c r="O30" s="1"/>
    </row>
    <row r="31" spans="1:15" ht="12.75">
      <c r="A31" s="1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64"/>
      <c r="N31" s="64"/>
      <c r="O31" s="1"/>
    </row>
    <row r="32" spans="1:15" ht="12.75">
      <c r="A32" s="1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4"/>
      <c r="N32" s="64"/>
      <c r="O32" s="1"/>
    </row>
    <row r="33" spans="1:15" ht="13.5" thickBot="1">
      <c r="A33" s="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4"/>
      <c r="N33" s="64"/>
      <c r="O33" s="1"/>
    </row>
    <row r="34" spans="1:15" ht="13.5" thickBot="1">
      <c r="A34" s="1"/>
      <c r="B34" s="64"/>
      <c r="C34" s="64"/>
      <c r="D34" s="83" t="s">
        <v>110</v>
      </c>
      <c r="E34" s="83"/>
      <c r="F34" s="83"/>
      <c r="G34" s="83"/>
      <c r="H34" s="83"/>
      <c r="I34" s="83"/>
      <c r="J34" s="64"/>
      <c r="K34" s="59" t="s">
        <v>133</v>
      </c>
      <c r="L34" s="60">
        <f>IF(servis!B28=2,servis!D24,0)</f>
        <v>0</v>
      </c>
      <c r="M34" s="64"/>
      <c r="N34" s="64"/>
      <c r="O34" s="1"/>
    </row>
    <row r="35" spans="1:15" ht="12.75">
      <c r="A35" s="1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4"/>
      <c r="N35" s="64"/>
      <c r="O35" s="1"/>
    </row>
    <row r="36" spans="1:15" ht="12.75">
      <c r="A36" s="1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64"/>
      <c r="N36" s="64"/>
      <c r="O36" s="1"/>
    </row>
    <row r="37" spans="1:15" ht="12.75">
      <c r="A37" s="1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64"/>
      <c r="N37" s="64"/>
      <c r="O37" s="1"/>
    </row>
    <row r="38" spans="1:15" ht="12.75">
      <c r="A38" s="1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4"/>
      <c r="N38" s="64"/>
      <c r="O38" s="1"/>
    </row>
    <row r="39" spans="1:15" ht="13.5" thickBot="1">
      <c r="A39" s="1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4"/>
      <c r="N39" s="64"/>
      <c r="O39" s="1"/>
    </row>
    <row r="40" spans="1:15" ht="13.5" thickBot="1">
      <c r="A40" s="1"/>
      <c r="B40" s="64"/>
      <c r="C40" s="64"/>
      <c r="D40" s="66" t="s">
        <v>130</v>
      </c>
      <c r="E40" s="64"/>
      <c r="F40" s="64"/>
      <c r="G40" s="64"/>
      <c r="H40" s="64"/>
      <c r="I40" s="61" t="s">
        <v>128</v>
      </c>
      <c r="J40" s="62"/>
      <c r="K40" s="63" t="s">
        <v>133</v>
      </c>
      <c r="L40" s="60">
        <f>SUM(L6,L13,L22,L28,L34)</f>
        <v>0</v>
      </c>
      <c r="M40" s="64"/>
      <c r="N40" s="64"/>
      <c r="O40" s="1"/>
    </row>
    <row r="41" spans="1:15" ht="12.75">
      <c r="A41" s="1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4"/>
      <c r="N41" s="64"/>
      <c r="O41" s="1"/>
    </row>
    <row r="42" spans="1:15" ht="12.75">
      <c r="A42" s="1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5"/>
      <c r="M42" s="64"/>
      <c r="N42" s="64"/>
      <c r="O42" s="1"/>
    </row>
    <row r="43" spans="1:15" ht="12.75">
      <c r="A43" s="1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64"/>
      <c r="N43" s="64"/>
      <c r="O43" s="1"/>
    </row>
    <row r="44" spans="1:15" ht="12.75">
      <c r="A44" s="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64"/>
      <c r="N44" s="64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7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7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7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7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7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7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7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7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  <c r="M55" s="1"/>
      <c r="N55" s="1"/>
      <c r="O55" s="1"/>
    </row>
  </sheetData>
  <sheetProtection password="DFFF" sheet="1" objects="1" scenarios="1"/>
  <mergeCells count="7">
    <mergeCell ref="B1:D1"/>
    <mergeCell ref="D6:H6"/>
    <mergeCell ref="D13:F13"/>
    <mergeCell ref="D22:I22"/>
    <mergeCell ref="D28:I28"/>
    <mergeCell ref="D34:I34"/>
    <mergeCell ref="C3:M3"/>
  </mergeCells>
  <conditionalFormatting sqref="L6">
    <cfRule type="expression" priority="1" dxfId="0" stopIfTrue="1">
      <formula>$V$2=1</formula>
    </cfRule>
    <cfRule type="expression" priority="2" dxfId="1" stopIfTrue="1">
      <formula>$V$2=2</formula>
    </cfRule>
  </conditionalFormatting>
  <conditionalFormatting sqref="L13 L22 L28 L34">
    <cfRule type="expression" priority="3" dxfId="0" stopIfTrue="1">
      <formula>$V$2=1</formula>
    </cfRule>
    <cfRule type="expression" priority="4" dxfId="1" stopIfTrue="1">
      <formula>$V$2=2</formula>
    </cfRule>
  </conditionalFormatting>
  <conditionalFormatting sqref="L40">
    <cfRule type="expression" priority="5" dxfId="0" stopIfTrue="1">
      <formula>$V$2=1</formula>
    </cfRule>
    <cfRule type="expression" priority="6" dxfId="2" stopIfTrue="1">
      <formula>$V$2=2</formula>
    </cfRule>
  </conditionalFormatting>
  <hyperlinks>
    <hyperlink ref="B1" location="Úvod!A1" display="zpět na úvod"/>
  </hyperlinks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C1"/>
    </sheetView>
  </sheetViews>
  <sheetFormatPr defaultColWidth="9.00390625" defaultRowHeight="12.75"/>
  <cols>
    <col min="1" max="1" width="13.125" style="0" bestFit="1" customWidth="1"/>
    <col min="2" max="2" width="11.25390625" style="0" bestFit="1" customWidth="1"/>
    <col min="3" max="3" width="13.875" style="0" bestFit="1" customWidth="1"/>
    <col min="4" max="4" width="20.375" style="0" bestFit="1" customWidth="1"/>
  </cols>
  <sheetData>
    <row r="1" spans="1:3" ht="15.75">
      <c r="A1" s="85" t="s">
        <v>111</v>
      </c>
      <c r="B1" s="85"/>
      <c r="C1" s="85"/>
    </row>
    <row r="3" spans="1:4" ht="15.75">
      <c r="A3" s="54" t="s">
        <v>112</v>
      </c>
      <c r="B3" s="54" t="s">
        <v>113</v>
      </c>
      <c r="C3" s="54" t="s">
        <v>114</v>
      </c>
      <c r="D3" s="54" t="s">
        <v>132</v>
      </c>
    </row>
    <row r="4" ht="12.75">
      <c r="A4" s="53" t="s">
        <v>118</v>
      </c>
    </row>
    <row r="5" spans="1:3" ht="12.75">
      <c r="A5" t="s">
        <v>3</v>
      </c>
      <c r="B5" t="b">
        <v>0</v>
      </c>
      <c r="C5">
        <f>IF(B5=TRUE,1,0)</f>
        <v>0</v>
      </c>
    </row>
    <row r="6" spans="1:3" ht="12.75">
      <c r="A6" t="s">
        <v>115</v>
      </c>
      <c r="B6" t="b">
        <v>0</v>
      </c>
      <c r="C6">
        <f>IF(B6=TRUE,-1,0)</f>
        <v>0</v>
      </c>
    </row>
    <row r="7" spans="1:3" ht="12.75">
      <c r="A7" t="s">
        <v>116</v>
      </c>
      <c r="B7" t="b">
        <v>0</v>
      </c>
      <c r="C7">
        <f>IF(B7=TRUE,1,0)</f>
        <v>0</v>
      </c>
    </row>
    <row r="8" spans="1:4" ht="12.75">
      <c r="A8" t="s">
        <v>117</v>
      </c>
      <c r="B8" t="b">
        <v>0</v>
      </c>
      <c r="C8">
        <f>IF(B8=TRUE,1,0)</f>
        <v>0</v>
      </c>
      <c r="D8" s="57">
        <f>SUM(C5:C8)</f>
        <v>0</v>
      </c>
    </row>
    <row r="10" ht="12.75">
      <c r="A10" s="53" t="s">
        <v>119</v>
      </c>
    </row>
    <row r="11" spans="1:3" ht="12.75">
      <c r="A11" t="s">
        <v>83</v>
      </c>
      <c r="B11" t="b">
        <v>0</v>
      </c>
      <c r="C11">
        <f>IF(B11=TRUE,1,0)</f>
        <v>0</v>
      </c>
    </row>
    <row r="12" spans="1:3" ht="12.75">
      <c r="A12" t="s">
        <v>120</v>
      </c>
      <c r="B12" t="b">
        <v>0</v>
      </c>
      <c r="C12">
        <f>IF(B12=TRUE,-1,0)</f>
        <v>0</v>
      </c>
    </row>
    <row r="13" spans="1:3" ht="12.75">
      <c r="A13" t="s">
        <v>121</v>
      </c>
      <c r="B13" t="b">
        <v>0</v>
      </c>
      <c r="C13">
        <f>IF(B13=TRUE,-1,0)</f>
        <v>0</v>
      </c>
    </row>
    <row r="14" spans="1:3" ht="12.75">
      <c r="A14" t="s">
        <v>3</v>
      </c>
      <c r="B14" t="b">
        <v>0</v>
      </c>
      <c r="C14">
        <f>IF(B14=TRUE,-1,0)</f>
        <v>0</v>
      </c>
    </row>
    <row r="15" spans="1:3" ht="12.75">
      <c r="A15" t="s">
        <v>122</v>
      </c>
      <c r="B15" t="b">
        <v>0</v>
      </c>
      <c r="C15">
        <f>IF(B15=TRUE,-1,0)</f>
        <v>0</v>
      </c>
    </row>
    <row r="16" spans="1:3" ht="12.75">
      <c r="A16" t="s">
        <v>123</v>
      </c>
      <c r="B16" t="b">
        <v>0</v>
      </c>
      <c r="C16">
        <f>IF(B16=TRUE,1,0)</f>
        <v>0</v>
      </c>
    </row>
    <row r="17" spans="1:3" ht="12.75">
      <c r="A17" t="s">
        <v>124</v>
      </c>
      <c r="B17" t="b">
        <v>0</v>
      </c>
      <c r="C17">
        <f>IF(B17=TRUE,-1,0)</f>
        <v>0</v>
      </c>
    </row>
    <row r="18" spans="1:4" ht="12.75">
      <c r="A18" t="s">
        <v>8</v>
      </c>
      <c r="B18" t="b">
        <v>0</v>
      </c>
      <c r="C18">
        <f>IF(B18=TRUE,1,0)</f>
        <v>0</v>
      </c>
      <c r="D18" s="57">
        <f>SUM(C11:C18)</f>
        <v>0</v>
      </c>
    </row>
    <row r="20" spans="1:4" ht="12.75">
      <c r="A20" s="53" t="s">
        <v>125</v>
      </c>
      <c r="B20">
        <v>1</v>
      </c>
      <c r="C20">
        <f>IF(B20=1,1,0)</f>
        <v>1</v>
      </c>
      <c r="D20" s="57">
        <f>C20</f>
        <v>1</v>
      </c>
    </row>
    <row r="22" spans="1:4" ht="12.75">
      <c r="A22" s="53" t="s">
        <v>126</v>
      </c>
      <c r="B22">
        <v>1</v>
      </c>
      <c r="C22">
        <f>IF(B22=1,1,0)</f>
        <v>1</v>
      </c>
      <c r="D22" s="57">
        <f>C22</f>
        <v>1</v>
      </c>
    </row>
    <row r="24" spans="1:4" ht="12.75">
      <c r="A24" s="53" t="s">
        <v>127</v>
      </c>
      <c r="B24">
        <v>1</v>
      </c>
      <c r="C24">
        <f>IF(B24=3,1,0)</f>
        <v>0</v>
      </c>
      <c r="D24" s="57">
        <f>C24</f>
        <v>0</v>
      </c>
    </row>
    <row r="26" spans="1:3" ht="12.75">
      <c r="A26" s="53" t="s">
        <v>129</v>
      </c>
      <c r="C26" s="56">
        <f>SUM(C5:C24)</f>
        <v>2</v>
      </c>
    </row>
    <row r="28" spans="1:2" ht="12.75">
      <c r="A28" s="53" t="s">
        <v>131</v>
      </c>
      <c r="B28">
        <v>1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2006-10-21T19:59:47Z</cp:lastPrinted>
  <dcterms:created xsi:type="dcterms:W3CDTF">2006-10-21T13:24:20Z</dcterms:created>
  <dcterms:modified xsi:type="dcterms:W3CDTF">2006-10-22T15:41:53Z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